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REVIDIRANE LISTE 1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1" i="2" l="1"/>
  <c r="AI26" i="2"/>
  <c r="AI35" i="2" s="1"/>
  <c r="I25" i="2"/>
  <c r="J25" i="2"/>
  <c r="K25" i="2"/>
  <c r="I26" i="2"/>
  <c r="J26" i="2"/>
  <c r="K26" i="2"/>
  <c r="L26" i="2"/>
  <c r="J11" i="2"/>
  <c r="K11" i="2"/>
  <c r="L11" i="2"/>
  <c r="I15" i="2"/>
  <c r="J15" i="2"/>
  <c r="K15" i="2"/>
  <c r="I32" i="2"/>
  <c r="J32" i="2"/>
  <c r="K32" i="2"/>
  <c r="I34" i="2"/>
  <c r="J34" i="2"/>
  <c r="K34" i="2"/>
  <c r="I27" i="2"/>
  <c r="J27" i="2"/>
  <c r="L27" i="2"/>
  <c r="I35" i="2"/>
  <c r="J35" i="2"/>
  <c r="K35" i="2"/>
  <c r="L35" i="2"/>
  <c r="I22" i="2"/>
  <c r="J22" i="2"/>
  <c r="K22" i="2"/>
  <c r="I19" i="2"/>
  <c r="J19" i="2"/>
  <c r="I20" i="2"/>
  <c r="J20" i="2"/>
  <c r="K20" i="2"/>
  <c r="I28" i="2"/>
  <c r="J28" i="2"/>
  <c r="K28" i="2"/>
  <c r="L28" i="2"/>
  <c r="I24" i="2"/>
  <c r="J24" i="2"/>
  <c r="K24" i="2"/>
  <c r="L24" i="2"/>
  <c r="I31" i="2"/>
  <c r="J31" i="2"/>
  <c r="K31" i="2"/>
  <c r="L31" i="2"/>
  <c r="I16" i="2"/>
  <c r="J16" i="2"/>
  <c r="K16" i="2"/>
  <c r="J13" i="2"/>
  <c r="K13" i="2"/>
  <c r="I23" i="2"/>
  <c r="J23" i="2"/>
  <c r="K23" i="2"/>
  <c r="L23" i="2"/>
  <c r="AR6" i="2"/>
  <c r="AT6" i="2"/>
  <c r="AV6" i="2"/>
  <c r="AX6" i="2"/>
  <c r="BB6" i="2"/>
  <c r="I18" i="2"/>
  <c r="J18" i="2"/>
  <c r="K18" i="2"/>
  <c r="L18" i="2"/>
  <c r="V10" i="2"/>
  <c r="X10" i="2"/>
  <c r="X19" i="2" s="1"/>
  <c r="Z10" i="2"/>
  <c r="Z19" i="2" s="1"/>
  <c r="AB10" i="2"/>
  <c r="AD10" i="2"/>
  <c r="AD15" i="2" s="1"/>
  <c r="AF10" i="2"/>
  <c r="AF19" i="2" s="1"/>
  <c r="AF28" i="2" s="1"/>
  <c r="AI10" i="2"/>
  <c r="AI19" i="2" s="1"/>
  <c r="I17" i="2"/>
  <c r="J17" i="2"/>
  <c r="K17" i="2"/>
  <c r="L17" i="2"/>
  <c r="V11" i="2"/>
  <c r="V20" i="2" s="1"/>
  <c r="X11" i="2"/>
  <c r="Z11" i="2"/>
  <c r="Z20" i="2" s="1"/>
  <c r="AB11" i="2"/>
  <c r="AB20" i="2" s="1"/>
  <c r="AD11" i="2"/>
  <c r="F17" i="2" s="1"/>
  <c r="AF11" i="2"/>
  <c r="AI11" i="2"/>
  <c r="AI20" i="2" s="1"/>
  <c r="I29" i="2"/>
  <c r="J29" i="2"/>
  <c r="K29" i="2"/>
  <c r="V12" i="2"/>
  <c r="V21" i="2" s="1"/>
  <c r="X12" i="2"/>
  <c r="Z12" i="2"/>
  <c r="AB12" i="2"/>
  <c r="AB21" i="2" s="1"/>
  <c r="E11" i="2" s="1"/>
  <c r="AD12" i="2"/>
  <c r="AF12" i="2"/>
  <c r="AI12" i="2"/>
  <c r="I14" i="2"/>
  <c r="J14" i="2"/>
  <c r="K14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I10" i="2"/>
  <c r="J10" i="2"/>
  <c r="K10" i="2"/>
  <c r="V14" i="2"/>
  <c r="V23" i="2" s="1"/>
  <c r="X14" i="2"/>
  <c r="C10" i="2" s="1"/>
  <c r="Z14" i="2"/>
  <c r="D10" i="2" s="1"/>
  <c r="AB14" i="2"/>
  <c r="AD14" i="2"/>
  <c r="AF14" i="2"/>
  <c r="AF23" i="2" s="1"/>
  <c r="AI14" i="2"/>
  <c r="AI23" i="2" s="1"/>
  <c r="I12" i="2"/>
  <c r="J12" i="2"/>
  <c r="K12" i="2"/>
  <c r="Z15" i="2"/>
  <c r="D12" i="2" s="1"/>
  <c r="AI15" i="2"/>
  <c r="I30" i="2"/>
  <c r="J30" i="2"/>
  <c r="K30" i="2"/>
  <c r="L30" i="2"/>
  <c r="V16" i="2"/>
  <c r="V25" i="2" s="1"/>
  <c r="X16" i="2"/>
  <c r="Z16" i="2"/>
  <c r="AB16" i="2"/>
  <c r="AD16" i="2"/>
  <c r="AF16" i="2"/>
  <c r="AI16" i="2"/>
  <c r="I33" i="2"/>
  <c r="J33" i="2"/>
  <c r="K33" i="2"/>
  <c r="L33" i="2"/>
  <c r="V17" i="2"/>
  <c r="V26" i="2" s="1"/>
  <c r="X17" i="2"/>
  <c r="X26" i="2" s="1"/>
  <c r="Z17" i="2"/>
  <c r="AB17" i="2"/>
  <c r="AD17" i="2"/>
  <c r="AF17" i="2"/>
  <c r="AI17" i="2"/>
  <c r="I21" i="2"/>
  <c r="J21" i="2"/>
  <c r="K21" i="2"/>
  <c r="V18" i="2"/>
  <c r="V27" i="2" s="1"/>
  <c r="X18" i="2"/>
  <c r="Z18" i="2"/>
  <c r="Z27" i="2" s="1"/>
  <c r="AB18" i="2"/>
  <c r="AD18" i="2"/>
  <c r="AF18" i="2"/>
  <c r="AI18" i="2"/>
  <c r="AI27" i="2" s="1"/>
  <c r="E18" i="2" l="1"/>
  <c r="B35" i="2"/>
  <c r="AF26" i="2"/>
  <c r="D14" i="2"/>
  <c r="F21" i="2"/>
  <c r="AB15" i="2"/>
  <c r="E12" i="2" s="1"/>
  <c r="C14" i="2"/>
  <c r="G17" i="2"/>
  <c r="C17" i="2"/>
  <c r="F12" i="2"/>
  <c r="AG10" i="2"/>
  <c r="V15" i="2"/>
  <c r="V24" i="2" s="1"/>
  <c r="V35" i="2"/>
  <c r="AD20" i="2"/>
  <c r="V19" i="2"/>
  <c r="V28" i="2" s="1"/>
  <c r="F10" i="2"/>
  <c r="AD23" i="2"/>
  <c r="AD32" i="2" s="1"/>
  <c r="G10" i="2"/>
  <c r="X21" i="2"/>
  <c r="X30" i="2" s="1"/>
  <c r="Z28" i="2"/>
  <c r="AD25" i="2"/>
  <c r="F11" i="2"/>
  <c r="AD30" i="2"/>
  <c r="F30" i="2" s="1"/>
  <c r="AF21" i="2"/>
  <c r="G18" i="2"/>
  <c r="M18" i="2" s="1"/>
  <c r="AF15" i="2"/>
  <c r="C18" i="2"/>
  <c r="X15" i="2"/>
  <c r="X28" i="2"/>
  <c r="C19" i="2" s="1"/>
  <c r="AD19" i="2"/>
  <c r="D18" i="2"/>
  <c r="AD27" i="2"/>
  <c r="AB19" i="2"/>
  <c r="AB28" i="2" s="1"/>
  <c r="AF25" i="2"/>
  <c r="AI32" i="2"/>
  <c r="H32" i="2"/>
  <c r="AI21" i="2"/>
  <c r="AI31" i="2"/>
  <c r="AI24" i="2"/>
  <c r="AI28" i="2"/>
  <c r="AI25" i="2"/>
  <c r="H25" i="2" s="1"/>
  <c r="AF32" i="2"/>
  <c r="G32" i="2" s="1"/>
  <c r="AF31" i="2"/>
  <c r="G15" i="2"/>
  <c r="AF35" i="2"/>
  <c r="G14" i="2"/>
  <c r="AF27" i="2"/>
  <c r="AF24" i="2"/>
  <c r="AF33" i="2" s="1"/>
  <c r="G33" i="2" s="1"/>
  <c r="AF20" i="2"/>
  <c r="F15" i="2"/>
  <c r="AD31" i="2"/>
  <c r="F31" i="2" s="1"/>
  <c r="F32" i="2"/>
  <c r="AD26" i="2"/>
  <c r="AD24" i="2"/>
  <c r="AB29" i="2"/>
  <c r="E19" i="2"/>
  <c r="AB30" i="2"/>
  <c r="E30" i="2" s="1"/>
  <c r="AB26" i="2"/>
  <c r="AB24" i="2"/>
  <c r="AB27" i="2"/>
  <c r="AB22" i="2"/>
  <c r="AB25" i="2"/>
  <c r="E17" i="2"/>
  <c r="AB23" i="2"/>
  <c r="Z29" i="2"/>
  <c r="D29" i="2" s="1"/>
  <c r="D26" i="2"/>
  <c r="Z26" i="2"/>
  <c r="Z25" i="2"/>
  <c r="Z21" i="2"/>
  <c r="D21" i="2" s="1"/>
  <c r="AG17" i="2"/>
  <c r="D17" i="2"/>
  <c r="Z23" i="2"/>
  <c r="Z22" i="2"/>
  <c r="D22" i="2" s="1"/>
  <c r="Z24" i="2"/>
  <c r="AG16" i="2"/>
  <c r="X35" i="2"/>
  <c r="C35" i="2" s="1"/>
  <c r="X22" i="2"/>
  <c r="AG18" i="2"/>
  <c r="X23" i="2"/>
  <c r="AG23" i="2" s="1"/>
  <c r="AG11" i="2"/>
  <c r="C11" i="2"/>
  <c r="X24" i="2"/>
  <c r="X25" i="2"/>
  <c r="C25" i="2" s="1"/>
  <c r="X27" i="2"/>
  <c r="X20" i="2"/>
  <c r="V30" i="2"/>
  <c r="G27" i="2"/>
  <c r="AF34" i="2"/>
  <c r="V29" i="2"/>
  <c r="H35" i="2"/>
  <c r="AI34" i="2"/>
  <c r="AI29" i="2"/>
  <c r="V31" i="2"/>
  <c r="AG19" i="2"/>
  <c r="V32" i="2"/>
  <c r="V34" i="2"/>
  <c r="M10" i="2"/>
  <c r="AG12" i="2"/>
  <c r="AG13" i="2"/>
  <c r="AG14" i="2"/>
  <c r="AG15" i="2"/>
  <c r="M14" i="2" l="1"/>
  <c r="BA14" i="2" s="1"/>
  <c r="M12" i="2"/>
  <c r="AG25" i="2"/>
  <c r="F27" i="2"/>
  <c r="AG22" i="2"/>
  <c r="C21" i="2"/>
  <c r="M21" i="2" s="1"/>
  <c r="G35" i="2"/>
  <c r="G31" i="2"/>
  <c r="D25" i="2"/>
  <c r="M17" i="2"/>
  <c r="BD17" i="2" s="1"/>
  <c r="AF30" i="2"/>
  <c r="G30" i="2" s="1"/>
  <c r="G11" i="2"/>
  <c r="F26" i="2"/>
  <c r="AD29" i="2"/>
  <c r="F29" i="2" s="1"/>
  <c r="AG27" i="2"/>
  <c r="G34" i="2"/>
  <c r="F22" i="2"/>
  <c r="D19" i="2"/>
  <c r="AD28" i="2"/>
  <c r="F28" i="2" s="1"/>
  <c r="F25" i="2"/>
  <c r="M25" i="2" s="1"/>
  <c r="V33" i="2"/>
  <c r="B34" i="2"/>
  <c r="AG21" i="2"/>
  <c r="AD34" i="2"/>
  <c r="AI33" i="2"/>
  <c r="H33" i="2" s="1"/>
  <c r="AI30" i="2"/>
  <c r="AF29" i="2"/>
  <c r="G29" i="2" s="1"/>
  <c r="F34" i="2"/>
  <c r="AD33" i="2"/>
  <c r="F33" i="2" s="1"/>
  <c r="F35" i="2"/>
  <c r="AD35" i="2"/>
  <c r="F24" i="2"/>
  <c r="AB33" i="2"/>
  <c r="E34" i="2"/>
  <c r="AB35" i="2"/>
  <c r="E35" i="2" s="1"/>
  <c r="AG24" i="2"/>
  <c r="E32" i="2"/>
  <c r="AB32" i="2"/>
  <c r="E28" i="2"/>
  <c r="AB34" i="2"/>
  <c r="E27" i="2"/>
  <c r="AB31" i="2"/>
  <c r="E15" i="2"/>
  <c r="Z34" i="2"/>
  <c r="D27" i="2"/>
  <c r="Z35" i="2"/>
  <c r="D35" i="2" s="1"/>
  <c r="Z31" i="2"/>
  <c r="D15" i="2"/>
  <c r="Z32" i="2"/>
  <c r="D32" i="2"/>
  <c r="D20" i="2"/>
  <c r="AG26" i="2"/>
  <c r="D34" i="2"/>
  <c r="Z33" i="2"/>
  <c r="D33" i="2" s="1"/>
  <c r="Z30" i="2"/>
  <c r="D30" i="2" s="1"/>
  <c r="M30" i="2" s="1"/>
  <c r="D11" i="2"/>
  <c r="C22" i="2"/>
  <c r="M22" i="2"/>
  <c r="X34" i="2"/>
  <c r="C27" i="2"/>
  <c r="X29" i="2"/>
  <c r="X31" i="2"/>
  <c r="AG20" i="2"/>
  <c r="C34" i="2"/>
  <c r="M34" i="2" s="1"/>
  <c r="X33" i="2"/>
  <c r="C33" i="2" s="1"/>
  <c r="M33" i="2" s="1"/>
  <c r="C23" i="2"/>
  <c r="X32" i="2"/>
  <c r="C32" i="2" s="1"/>
  <c r="M32" i="2" s="1"/>
  <c r="B31" i="2"/>
  <c r="AG34" i="2"/>
  <c r="M26" i="2"/>
  <c r="AZ14" i="2"/>
  <c r="AS14" i="2"/>
  <c r="BG14" i="2"/>
  <c r="AO14" i="2"/>
  <c r="BE14" i="2"/>
  <c r="BD18" i="2"/>
  <c r="BG18" i="2"/>
  <c r="AU18" i="2"/>
  <c r="AO18" i="2"/>
  <c r="AW18" i="2"/>
  <c r="BE18" i="2"/>
  <c r="AP18" i="2"/>
  <c r="BF18" i="2"/>
  <c r="AQ18" i="2"/>
  <c r="AY18" i="2"/>
  <c r="BC18" i="2"/>
  <c r="AZ18" i="2"/>
  <c r="AS18" i="2"/>
  <c r="BA18" i="2"/>
  <c r="AU17" i="2"/>
  <c r="BC17" i="2"/>
  <c r="AO17" i="2"/>
  <c r="AW17" i="2"/>
  <c r="BE17" i="2"/>
  <c r="BF17" i="2"/>
  <c r="AQ17" i="2"/>
  <c r="AY17" i="2"/>
  <c r="AZ17" i="2"/>
  <c r="AS17" i="2"/>
  <c r="BA17" i="2"/>
  <c r="AW14" i="2" l="1"/>
  <c r="AY14" i="2"/>
  <c r="BD14" i="2"/>
  <c r="AQ14" i="2"/>
  <c r="BC14" i="2"/>
  <c r="BF14" i="2"/>
  <c r="AU14" i="2"/>
  <c r="AP14" i="2"/>
  <c r="AG29" i="2"/>
  <c r="C29" i="2"/>
  <c r="M29" i="2" s="1"/>
  <c r="BG17" i="2"/>
  <c r="AP17" i="2"/>
  <c r="F20" i="2"/>
  <c r="F13" i="2"/>
  <c r="F19" i="2"/>
  <c r="M19" i="2" s="1"/>
  <c r="AZ19" i="2" s="1"/>
  <c r="AG28" i="2"/>
  <c r="G28" i="2"/>
  <c r="M35" i="2"/>
  <c r="AW19" i="2"/>
  <c r="BG19" i="2"/>
  <c r="AQ19" i="2"/>
  <c r="AY19" i="2"/>
  <c r="BD19" i="2"/>
  <c r="M11" i="2"/>
  <c r="G20" i="2"/>
  <c r="F16" i="2"/>
  <c r="F23" i="2"/>
  <c r="E13" i="2"/>
  <c r="AG31" i="2"/>
  <c r="M15" i="2"/>
  <c r="D24" i="2"/>
  <c r="D28" i="2"/>
  <c r="M28" i="2" s="1"/>
  <c r="AQ28" i="2" s="1"/>
  <c r="AG30" i="2"/>
  <c r="D23" i="2"/>
  <c r="AG35" i="2"/>
  <c r="D31" i="2"/>
  <c r="D16" i="2"/>
  <c r="AG32" i="2"/>
  <c r="M27" i="2"/>
  <c r="AO27" i="2" s="1"/>
  <c r="D13" i="2"/>
  <c r="C16" i="2"/>
  <c r="AG33" i="2"/>
  <c r="C20" i="2"/>
  <c r="C13" i="2"/>
  <c r="C31" i="2"/>
  <c r="C24" i="2"/>
  <c r="AQ11" i="2" l="1"/>
  <c r="AR11" i="2" s="1"/>
  <c r="BC11" i="2"/>
  <c r="AY11" i="2"/>
  <c r="BD11" i="2"/>
  <c r="BE11" i="2"/>
  <c r="BA11" i="2"/>
  <c r="BG11" i="2"/>
  <c r="AZ11" i="2"/>
  <c r="AO11" i="2"/>
  <c r="AW11" i="2"/>
  <c r="AX11" i="2" s="1"/>
  <c r="AS11" i="2"/>
  <c r="AT11" i="2" s="1"/>
  <c r="AU11" i="2"/>
  <c r="AV11" i="2" s="1"/>
  <c r="AP11" i="2"/>
  <c r="BB11" i="2"/>
  <c r="BB15" i="2" s="1"/>
  <c r="BB19" i="2" s="1"/>
  <c r="BF11" i="2"/>
  <c r="AP27" i="2"/>
  <c r="BD28" i="2"/>
  <c r="BF19" i="2"/>
  <c r="AU19" i="2"/>
  <c r="BE19" i="2"/>
  <c r="AS19" i="2"/>
  <c r="AY27" i="2"/>
  <c r="BC19" i="2"/>
  <c r="AP19" i="2"/>
  <c r="BG28" i="2"/>
  <c r="M20" i="2"/>
  <c r="AU20" i="2" s="1"/>
  <c r="BA19" i="2"/>
  <c r="AO19" i="2"/>
  <c r="BC27" i="2"/>
  <c r="AW28" i="2"/>
  <c r="AW20" i="2"/>
  <c r="BA20" i="2"/>
  <c r="AO20" i="2"/>
  <c r="AZ27" i="2"/>
  <c r="BF27" i="2"/>
  <c r="AU27" i="2"/>
  <c r="BE28" i="2"/>
  <c r="AS28" i="2"/>
  <c r="AY28" i="2"/>
  <c r="BD20" i="2"/>
  <c r="BC20" i="2"/>
  <c r="AP20" i="2"/>
  <c r="BG27" i="2"/>
  <c r="AW27" i="2"/>
  <c r="BD27" i="2"/>
  <c r="AQ27" i="2"/>
  <c r="BC28" i="2"/>
  <c r="AP28" i="2"/>
  <c r="AU28" i="2"/>
  <c r="AO28" i="2"/>
  <c r="BG20" i="2"/>
  <c r="AQ20" i="2"/>
  <c r="AU15" i="2"/>
  <c r="AV15" i="2" s="1"/>
  <c r="AQ15" i="2"/>
  <c r="AR15" i="2" s="1"/>
  <c r="BC15" i="2"/>
  <c r="AY15" i="2"/>
  <c r="AS15" i="2"/>
  <c r="AT15" i="2" s="1"/>
  <c r="AT19" i="2" s="1"/>
  <c r="BD15" i="2"/>
  <c r="AP15" i="2"/>
  <c r="BG15" i="2"/>
  <c r="BA15" i="2"/>
  <c r="AO15" i="2"/>
  <c r="BF15" i="2"/>
  <c r="AZ15" i="2"/>
  <c r="AW15" i="2"/>
  <c r="AX15" i="2" s="1"/>
  <c r="AX19" i="2" s="1"/>
  <c r="BE15" i="2"/>
  <c r="AO10" i="2"/>
  <c r="AS10" i="2"/>
  <c r="AT10" i="2" s="1"/>
  <c r="AT14" i="2" s="1"/>
  <c r="AT18" i="2" s="1"/>
  <c r="AW10" i="2"/>
  <c r="AX10" i="2" s="1"/>
  <c r="AX14" i="2" s="1"/>
  <c r="AX18" i="2" s="1"/>
  <c r="AX22" i="2" s="1"/>
  <c r="AX26" i="2" s="1"/>
  <c r="AX30" i="2" s="1"/>
  <c r="AY10" i="2"/>
  <c r="BA10" i="2"/>
  <c r="BE10" i="2"/>
  <c r="BF10" i="2"/>
  <c r="BG10" i="2"/>
  <c r="BB10" i="2"/>
  <c r="BB14" i="2" s="1"/>
  <c r="BB18" i="2" s="1"/>
  <c r="BB22" i="2" s="1"/>
  <c r="BB26" i="2" s="1"/>
  <c r="BB30" i="2" s="1"/>
  <c r="BD10" i="2"/>
  <c r="AU10" i="2"/>
  <c r="AV10" i="2" s="1"/>
  <c r="AV14" i="2" s="1"/>
  <c r="AV18" i="2" s="1"/>
  <c r="BC10" i="2"/>
  <c r="AZ10" i="2"/>
  <c r="AP10" i="2"/>
  <c r="AQ10" i="2"/>
  <c r="AR10" i="2" s="1"/>
  <c r="AR14" i="2" s="1"/>
  <c r="AR18" i="2" s="1"/>
  <c r="AZ20" i="2"/>
  <c r="BF20" i="2"/>
  <c r="BE27" i="2"/>
  <c r="AS27" i="2"/>
  <c r="BA27" i="2"/>
  <c r="AZ28" i="2"/>
  <c r="BF28" i="2"/>
  <c r="BA28" i="2"/>
  <c r="M31" i="2"/>
  <c r="AO26" i="2"/>
  <c r="AQ26" i="2"/>
  <c r="AU26" i="2"/>
  <c r="AY26" i="2"/>
  <c r="BA26" i="2"/>
  <c r="BD26" i="2"/>
  <c r="BF26" i="2"/>
  <c r="AP26" i="2"/>
  <c r="AS26" i="2"/>
  <c r="AW26" i="2"/>
  <c r="AZ26" i="2"/>
  <c r="BC26" i="2"/>
  <c r="BE26" i="2"/>
  <c r="BG26" i="2"/>
  <c r="AO32" i="2"/>
  <c r="AQ32" i="2"/>
  <c r="AU32" i="2"/>
  <c r="AY32" i="2"/>
  <c r="BA32" i="2"/>
  <c r="BD32" i="2"/>
  <c r="BF32" i="2"/>
  <c r="AP32" i="2"/>
  <c r="AS32" i="2"/>
  <c r="AW32" i="2"/>
  <c r="AZ32" i="2"/>
  <c r="BC32" i="2"/>
  <c r="BE32" i="2"/>
  <c r="BG32" i="2"/>
  <c r="AO30" i="2"/>
  <c r="AQ30" i="2"/>
  <c r="AU30" i="2"/>
  <c r="AY30" i="2"/>
  <c r="BA30" i="2"/>
  <c r="BD30" i="2"/>
  <c r="BF30" i="2"/>
  <c r="AP30" i="2"/>
  <c r="AS30" i="2"/>
  <c r="AW30" i="2"/>
  <c r="AZ30" i="2"/>
  <c r="BC30" i="2"/>
  <c r="BE30" i="2"/>
  <c r="BG30" i="2"/>
  <c r="AO29" i="2"/>
  <c r="AQ29" i="2"/>
  <c r="AU29" i="2"/>
  <c r="AY29" i="2"/>
  <c r="BA29" i="2"/>
  <c r="BD29" i="2"/>
  <c r="BF29" i="2"/>
  <c r="AP29" i="2"/>
  <c r="AS29" i="2"/>
  <c r="AW29" i="2"/>
  <c r="AZ29" i="2"/>
  <c r="BC29" i="2"/>
  <c r="BE29" i="2"/>
  <c r="BG29" i="2"/>
  <c r="AO25" i="2"/>
  <c r="AQ25" i="2"/>
  <c r="AU25" i="2"/>
  <c r="AY25" i="2"/>
  <c r="BA25" i="2"/>
  <c r="BD25" i="2"/>
  <c r="BF25" i="2"/>
  <c r="AP25" i="2"/>
  <c r="AS25" i="2"/>
  <c r="AW25" i="2"/>
  <c r="AZ25" i="2"/>
  <c r="BC25" i="2"/>
  <c r="BE25" i="2"/>
  <c r="BG25" i="2"/>
  <c r="AO22" i="2"/>
  <c r="AQ22" i="2"/>
  <c r="AU22" i="2"/>
  <c r="AY22" i="2"/>
  <c r="BA22" i="2"/>
  <c r="BD22" i="2"/>
  <c r="BF22" i="2"/>
  <c r="AP22" i="2"/>
  <c r="AS22" i="2"/>
  <c r="AW22" i="2"/>
  <c r="AZ22" i="2"/>
  <c r="BC22" i="2"/>
  <c r="BE22" i="2"/>
  <c r="BG22" i="2"/>
  <c r="AO21" i="2"/>
  <c r="AQ21" i="2"/>
  <c r="AU21" i="2"/>
  <c r="AY21" i="2"/>
  <c r="BA21" i="2"/>
  <c r="BD21" i="2"/>
  <c r="BF21" i="2"/>
  <c r="AP21" i="2"/>
  <c r="AS21" i="2"/>
  <c r="AW21" i="2"/>
  <c r="AZ21" i="2"/>
  <c r="BC21" i="2"/>
  <c r="BE21" i="2"/>
  <c r="BG21" i="2"/>
  <c r="M23" i="2"/>
  <c r="M16" i="2"/>
  <c r="M24" i="2"/>
  <c r="M13" i="2"/>
  <c r="AW12" i="2" l="1"/>
  <c r="AX12" i="2" s="1"/>
  <c r="BE12" i="2"/>
  <c r="AP12" i="2"/>
  <c r="BD12" i="2"/>
  <c r="BF12" i="2"/>
  <c r="BB12" i="2"/>
  <c r="BB16" i="2" s="1"/>
  <c r="BB20" i="2" s="1"/>
  <c r="BB24" i="2" s="1"/>
  <c r="BB28" i="2" s="1"/>
  <c r="BB32" i="2" s="1"/>
  <c r="AY12" i="2"/>
  <c r="BG12" i="2"/>
  <c r="AQ12" i="2"/>
  <c r="AR12" i="2" s="1"/>
  <c r="AR16" i="2" s="1"/>
  <c r="AR20" i="2" s="1"/>
  <c r="AU12" i="2"/>
  <c r="AV12" i="2" s="1"/>
  <c r="AV16" i="2" s="1"/>
  <c r="AV20" i="2" s="1"/>
  <c r="BC12" i="2"/>
  <c r="AZ12" i="2"/>
  <c r="AO12" i="2"/>
  <c r="AS12" i="2"/>
  <c r="AT12" i="2" s="1"/>
  <c r="BA12" i="2"/>
  <c r="AV19" i="2"/>
  <c r="AV23" i="2" s="1"/>
  <c r="AV27" i="2" s="1"/>
  <c r="AV31" i="2" s="1"/>
  <c r="AT22" i="2"/>
  <c r="AT26" i="2" s="1"/>
  <c r="AT30" i="2" s="1"/>
  <c r="AV22" i="2"/>
  <c r="AV26" i="2" s="1"/>
  <c r="AV30" i="2" s="1"/>
  <c r="AY20" i="2"/>
  <c r="AS20" i="2"/>
  <c r="BE20" i="2"/>
  <c r="AO16" i="2"/>
  <c r="BG16" i="2"/>
  <c r="AU16" i="2"/>
  <c r="AW16" i="2"/>
  <c r="AX16" i="2" s="1"/>
  <c r="AX20" i="2" s="1"/>
  <c r="BF16" i="2"/>
  <c r="AZ16" i="2"/>
  <c r="BC16" i="2"/>
  <c r="BE16" i="2"/>
  <c r="AQ16" i="2"/>
  <c r="AS16" i="2"/>
  <c r="BD16" i="2"/>
  <c r="BA16" i="2"/>
  <c r="AY16" i="2"/>
  <c r="AP16" i="2"/>
  <c r="AR19" i="2"/>
  <c r="AO23" i="2"/>
  <c r="BA23" i="2"/>
  <c r="AS23" i="2"/>
  <c r="BE23" i="2"/>
  <c r="AY23" i="2"/>
  <c r="AQ23" i="2"/>
  <c r="BD23" i="2"/>
  <c r="AW23" i="2"/>
  <c r="AX23" i="2" s="1"/>
  <c r="AX27" i="2" s="1"/>
  <c r="AX31" i="2" s="1"/>
  <c r="BG23" i="2"/>
  <c r="AP23" i="2"/>
  <c r="AU23" i="2"/>
  <c r="BF23" i="2"/>
  <c r="AZ23" i="2"/>
  <c r="BC23" i="2"/>
  <c r="BG13" i="2"/>
  <c r="BC13" i="2"/>
  <c r="AZ13" i="2"/>
  <c r="BB13" i="2"/>
  <c r="BB17" i="2" s="1"/>
  <c r="BB21" i="2" s="1"/>
  <c r="BB25" i="2" s="1"/>
  <c r="BB29" i="2" s="1"/>
  <c r="BB33" i="2" s="1"/>
  <c r="BD13" i="2"/>
  <c r="AQ13" i="2"/>
  <c r="AR13" i="2" s="1"/>
  <c r="AR17" i="2" s="1"/>
  <c r="AR21" i="2" s="1"/>
  <c r="AR25" i="2" s="1"/>
  <c r="AR29" i="2" s="1"/>
  <c r="AR33" i="2" s="1"/>
  <c r="AP13" i="2"/>
  <c r="BF13" i="2"/>
  <c r="AO13" i="2"/>
  <c r="AY13" i="2"/>
  <c r="AS13" i="2"/>
  <c r="AT13" i="2" s="1"/>
  <c r="AT17" i="2" s="1"/>
  <c r="AT21" i="2" s="1"/>
  <c r="AT25" i="2" s="1"/>
  <c r="AT29" i="2" s="1"/>
  <c r="AU13" i="2"/>
  <c r="AV13" i="2" s="1"/>
  <c r="AV17" i="2" s="1"/>
  <c r="AV21" i="2" s="1"/>
  <c r="AV25" i="2" s="1"/>
  <c r="AV29" i="2" s="1"/>
  <c r="AW13" i="2"/>
  <c r="AX13" i="2" s="1"/>
  <c r="AX17" i="2" s="1"/>
  <c r="AX21" i="2" s="1"/>
  <c r="AX25" i="2" s="1"/>
  <c r="AX29" i="2" s="1"/>
  <c r="BA13" i="2"/>
  <c r="BE13" i="2"/>
  <c r="AU24" i="2"/>
  <c r="BF24" i="2"/>
  <c r="AZ24" i="2"/>
  <c r="AQ24" i="2"/>
  <c r="AW24" i="2"/>
  <c r="AY24" i="2"/>
  <c r="AP24" i="2"/>
  <c r="BC24" i="2"/>
  <c r="BD24" i="2"/>
  <c r="AO24" i="2"/>
  <c r="BA24" i="2"/>
  <c r="AS24" i="2"/>
  <c r="BE24" i="2"/>
  <c r="BG24" i="2"/>
  <c r="AT23" i="2"/>
  <c r="AT27" i="2" s="1"/>
  <c r="AR22" i="2"/>
  <c r="AR26" i="2" s="1"/>
  <c r="AR30" i="2" s="1"/>
  <c r="BB23" i="2"/>
  <c r="BB27" i="2" s="1"/>
  <c r="BB31" i="2" s="1"/>
  <c r="BB35" i="2" s="1"/>
  <c r="AO35" i="2"/>
  <c r="AQ35" i="2"/>
  <c r="AU35" i="2"/>
  <c r="AY35" i="2"/>
  <c r="BA35" i="2"/>
  <c r="BD35" i="2"/>
  <c r="BF35" i="2"/>
  <c r="AP35" i="2"/>
  <c r="AS35" i="2"/>
  <c r="AW35" i="2"/>
  <c r="AZ35" i="2"/>
  <c r="BC35" i="2"/>
  <c r="BE35" i="2"/>
  <c r="BG35" i="2"/>
  <c r="BB34" i="2"/>
  <c r="AO34" i="2"/>
  <c r="AQ34" i="2"/>
  <c r="AU34" i="2"/>
  <c r="AY34" i="2"/>
  <c r="BA34" i="2"/>
  <c r="BD34" i="2"/>
  <c r="BF34" i="2"/>
  <c r="AP34" i="2"/>
  <c r="AS34" i="2"/>
  <c r="AW34" i="2"/>
  <c r="AX34" i="2" s="1"/>
  <c r="AZ34" i="2"/>
  <c r="BC34" i="2"/>
  <c r="BE34" i="2"/>
  <c r="BG34" i="2"/>
  <c r="AO33" i="2"/>
  <c r="AQ33" i="2"/>
  <c r="AU33" i="2"/>
  <c r="AY33" i="2"/>
  <c r="BA33" i="2"/>
  <c r="BD33" i="2"/>
  <c r="BF33" i="2"/>
  <c r="AP33" i="2"/>
  <c r="AS33" i="2"/>
  <c r="AW33" i="2"/>
  <c r="AZ33" i="2"/>
  <c r="BC33" i="2"/>
  <c r="BE33" i="2"/>
  <c r="BG33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T16" i="2" l="1"/>
  <c r="AV34" i="2"/>
  <c r="AT31" i="2"/>
  <c r="AT35" i="2" s="1"/>
  <c r="AV33" i="2"/>
  <c r="AT20" i="2"/>
  <c r="AT24" i="2" s="1"/>
  <c r="AT28" i="2" s="1"/>
  <c r="AT32" i="2" s="1"/>
  <c r="AX24" i="2"/>
  <c r="AX28" i="2" s="1"/>
  <c r="AX32" i="2" s="1"/>
  <c r="AV24" i="2"/>
  <c r="AV28" i="2" s="1"/>
  <c r="AV32" i="2" s="1"/>
  <c r="AR24" i="2"/>
  <c r="AR28" i="2" s="1"/>
  <c r="AR32" i="2" s="1"/>
  <c r="AR23" i="2"/>
  <c r="AR27" i="2" s="1"/>
  <c r="AR31" i="2" s="1"/>
  <c r="AR35" i="2" s="1"/>
  <c r="AR34" i="2"/>
  <c r="AT34" i="2"/>
  <c r="AT33" i="2"/>
  <c r="AX35" i="2"/>
  <c r="AV35" i="2"/>
  <c r="AX33" i="2"/>
</calcChain>
</file>

<file path=xl/sharedStrings.xml><?xml version="1.0" encoding="utf-8"?>
<sst xmlns="http://schemas.openxmlformats.org/spreadsheetml/2006/main" count="110" uniqueCount="100">
  <si>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</si>
  <si>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</si>
  <si>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</si>
  <si>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</si>
  <si>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</si>
  <si>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</si>
  <si>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</si>
  <si>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</si>
  <si>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</si>
  <si>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</si>
  <si>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</si>
  <si>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</si>
  <si>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</si>
  <si>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</si>
  <si>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</si>
  <si>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</si>
  <si>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</si>
  <si>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</si>
  <si>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</si>
  <si>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</si>
  <si>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</si>
  <si>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</si>
  <si>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</si>
  <si>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</si>
  <si>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</si>
  <si>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</si>
  <si>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</si>
  <si>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</si>
  <si>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</si>
  <si>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</si>
  <si>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</si>
  <si>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</si>
  <si>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</si>
  <si>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</si>
  <si>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</si>
  <si>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</si>
  <si>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</si>
  <si>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</si>
  <si>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</si>
  <si>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</si>
  <si>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</si>
  <si>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</si>
  <si>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</si>
  <si>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</si>
  <si>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</si>
  <si>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</si>
  <si>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</si>
  <si>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</si>
  <si>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</si>
  <si>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</si>
  <si>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</si>
  <si>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</si>
  <si>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</si>
  <si>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</si>
  <si>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</si>
  <si>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</si>
  <si>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</si>
  <si>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</si>
  <si>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</si>
  <si>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</si>
  <si>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</si>
  <si>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</si>
  <si>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</si>
  <si>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</si>
  <si>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</si>
  <si>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</si>
  <si>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</si>
  <si>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</si>
  <si>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</si>
  <si>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</si>
  <si>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</si>
  <si>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NASTAVNIK TJELESNOG I ZDRAVSTVENOG ODGOJA    a)15</t>
  </si>
  <si>
    <t>HAMZIĆ SEMIR</t>
  </si>
  <si>
    <t>VALJEVAC MIRZA</t>
  </si>
  <si>
    <t>BEŠIĆ MIRNES</t>
  </si>
  <si>
    <t>BULJUBAŠIĆ ALMIR</t>
  </si>
  <si>
    <t>OMERAGIĆ HARIS</t>
  </si>
  <si>
    <t>AHMETOVIĆ ADMIR</t>
  </si>
  <si>
    <t>VALJEVČIĆ MIRELA</t>
  </si>
  <si>
    <t>MALIĆBEGOVIĆ ADMIR</t>
  </si>
  <si>
    <t>DAHIJA HARIS</t>
  </si>
  <si>
    <t>ARAPOVIĆ MARIJAN</t>
  </si>
  <si>
    <t>BIHORAC ANEL</t>
  </si>
  <si>
    <t>ĆOROVIĆ DENIS</t>
  </si>
  <si>
    <t>SMAJOVIĆ ADNAN</t>
  </si>
  <si>
    <t>FATIĆ SARA</t>
  </si>
  <si>
    <t>MUJEZINOVIĆ FARIS</t>
  </si>
  <si>
    <t>SALIHBAŠIĆ BERINA</t>
  </si>
  <si>
    <t>DERVIŠEVIĆ DEMIREL</t>
  </si>
  <si>
    <t>SADIKOVIĆ ELVIS</t>
  </si>
  <si>
    <t>VEFIĆ AMNA</t>
  </si>
  <si>
    <t>ČATAL ELDIN</t>
  </si>
  <si>
    <t>SKALONJIĆ NIHAD</t>
  </si>
  <si>
    <t>SULJEVIĆ ADIL</t>
  </si>
  <si>
    <t>BEĆAR EDIN</t>
  </si>
  <si>
    <t>RESIĆ ADNAN</t>
  </si>
  <si>
    <t>SUBAŠIĆ ELVIRA</t>
  </si>
  <si>
    <t>KUPUSOVIĆ ADNAN</t>
  </si>
  <si>
    <t>Kandidati čije prijave nisu uzete u razmatranje:SMAJOVIĆ NIHAD-neodgovarajuća saglasnost o dostavljanju preliminarnih odluka elektronskom poštom , BUNGUR ADNA-nepotpisana prijava</t>
  </si>
  <si>
    <t>Predsjednik Komisije: Sabina Aljić              član Komisije: Larisa Jahić              član Komisije: Meliha Bašič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</si>
</sst>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5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7"/>
  <sheetViews>
    <sheetView tabSelected="1" view="pageLayout" topLeftCell="A23" zoomScaleNormal="80" zoomScaleSheetLayoutView="80" workbookViewId="0">
      <selection sqref="A1:O40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7" t="s">
        <v>70</v>
      </c>
      <c r="Q1" s="21"/>
      <c r="R1" s="143" t="s">
        <v>34</v>
      </c>
      <c r="S1" s="143" t="s">
        <v>35</v>
      </c>
      <c r="T1" s="143" t="s">
        <v>36</v>
      </c>
      <c r="U1" s="26"/>
      <c r="V1" s="147" t="s">
        <v>7</v>
      </c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50" t="s">
        <v>8</v>
      </c>
      <c r="AI1" s="150"/>
      <c r="AJ1" s="151" t="s">
        <v>11</v>
      </c>
      <c r="AK1" s="152" t="s">
        <v>30</v>
      </c>
      <c r="AL1" s="153" t="s">
        <v>32</v>
      </c>
      <c r="AM1" s="149" t="s">
        <v>33</v>
      </c>
      <c r="AN1" s="54"/>
      <c r="AO1" s="32"/>
      <c r="AP1" s="32"/>
      <c r="AQ1" s="121"/>
      <c r="AR1" s="121"/>
      <c r="AS1" s="121"/>
      <c r="AT1" s="121"/>
      <c r="AU1" s="121"/>
      <c r="AV1" s="121"/>
      <c r="AW1" s="121"/>
      <c r="AX1" s="121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38" t="s">
        <v>67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7"/>
      <c r="Q2" s="21"/>
      <c r="R2" s="144"/>
      <c r="S2" s="144"/>
      <c r="T2" s="144"/>
      <c r="U2" s="26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50"/>
      <c r="AI2" s="150"/>
      <c r="AJ2" s="151"/>
      <c r="AK2" s="152"/>
      <c r="AL2" s="153"/>
      <c r="AM2" s="149"/>
      <c r="AN2" s="54"/>
      <c r="AO2" s="145" t="s">
        <v>12</v>
      </c>
      <c r="AP2" s="154" t="s">
        <v>13</v>
      </c>
      <c r="AQ2" s="148" t="s">
        <v>14</v>
      </c>
      <c r="AR2" s="148"/>
      <c r="AS2" s="146" t="s">
        <v>15</v>
      </c>
      <c r="AT2" s="146"/>
      <c r="AU2" s="122" t="s">
        <v>16</v>
      </c>
      <c r="AV2" s="122"/>
      <c r="AW2" s="127" t="s">
        <v>17</v>
      </c>
      <c r="AX2" s="127"/>
      <c r="AY2" s="128" t="s">
        <v>18</v>
      </c>
      <c r="AZ2" s="126" t="s">
        <v>19</v>
      </c>
      <c r="BA2" s="123" t="s">
        <v>20</v>
      </c>
      <c r="BB2" s="45"/>
      <c r="BC2" s="124" t="s">
        <v>21</v>
      </c>
      <c r="BD2" s="125" t="s">
        <v>22</v>
      </c>
      <c r="BE2" s="117" t="s">
        <v>23</v>
      </c>
      <c r="BF2" s="117"/>
      <c r="BG2" s="117"/>
      <c r="BH2" s="1"/>
    </row>
    <row r="3" spans="1:60" s="11" customFormat="1" ht="10.15" customHeight="1" x14ac:dyDescent="0.25">
      <c r="A3" s="20"/>
      <c r="M3" s="8"/>
      <c r="N3" s="8"/>
      <c r="O3" s="8"/>
      <c r="P3" s="137"/>
      <c r="Q3" s="21"/>
      <c r="R3" s="144"/>
      <c r="S3" s="144"/>
      <c r="T3" s="144"/>
      <c r="U3" s="26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50"/>
      <c r="AI3" s="150"/>
      <c r="AJ3" s="151"/>
      <c r="AK3" s="152"/>
      <c r="AL3" s="153"/>
      <c r="AM3" s="149"/>
      <c r="AN3" s="54"/>
      <c r="AO3" s="145"/>
      <c r="AP3" s="154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28"/>
      <c r="AZ3" s="126"/>
      <c r="BA3" s="123"/>
      <c r="BB3" s="48" t="s">
        <v>56</v>
      </c>
      <c r="BC3" s="124"/>
      <c r="BD3" s="125"/>
      <c r="BE3" s="117"/>
      <c r="BF3" s="117"/>
      <c r="BG3" s="117"/>
      <c r="BH3" s="10"/>
    </row>
    <row r="4" spans="1:60" s="11" customFormat="1" ht="13.9" customHeight="1" x14ac:dyDescent="0.25">
      <c r="A4" s="62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7"/>
      <c r="Q4" s="21"/>
      <c r="R4" s="144"/>
      <c r="S4" s="144"/>
      <c r="T4" s="144"/>
      <c r="U4" s="26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50"/>
      <c r="AI4" s="150"/>
      <c r="AJ4" s="151"/>
      <c r="AK4" s="152"/>
      <c r="AL4" s="153"/>
      <c r="AM4" s="149"/>
      <c r="AN4" s="54"/>
      <c r="AO4" s="145"/>
      <c r="AP4" s="154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28"/>
      <c r="AZ4" s="126"/>
      <c r="BA4" s="123"/>
      <c r="BB4" s="35">
        <v>0.3</v>
      </c>
      <c r="BC4" s="124"/>
      <c r="BD4" s="125"/>
      <c r="BE4" s="118" t="s">
        <v>57</v>
      </c>
      <c r="BF4" s="119" t="s">
        <v>58</v>
      </c>
      <c r="BG4" s="120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7"/>
      <c r="Q5" s="21"/>
      <c r="R5" s="144"/>
      <c r="S5" s="144"/>
      <c r="T5" s="144"/>
      <c r="U5" s="26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50"/>
      <c r="AI5" s="150"/>
      <c r="AJ5" s="151"/>
      <c r="AK5" s="152"/>
      <c r="AL5" s="153"/>
      <c r="AM5" s="149"/>
      <c r="AN5" s="54"/>
      <c r="AO5" s="145"/>
      <c r="AP5" s="154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28"/>
      <c r="AZ5" s="126"/>
      <c r="BA5" s="123"/>
      <c r="BB5" s="55">
        <v>0</v>
      </c>
      <c r="BC5" s="124"/>
      <c r="BD5" s="125"/>
      <c r="BE5" s="118"/>
      <c r="BF5" s="119"/>
      <c r="BG5" s="120"/>
      <c r="BH5" s="10"/>
    </row>
    <row r="6" spans="1:60" s="11" customFormat="1" ht="130.9" customHeight="1" x14ac:dyDescent="0.25">
      <c r="A6" s="136" t="s">
        <v>0</v>
      </c>
      <c r="B6" s="130" t="s">
        <v>9</v>
      </c>
      <c r="C6" s="131"/>
      <c r="D6" s="131"/>
      <c r="E6" s="131"/>
      <c r="F6" s="131"/>
      <c r="G6" s="132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39" t="s">
        <v>1</v>
      </c>
      <c r="N6" s="139" t="s">
        <v>6</v>
      </c>
      <c r="O6" s="4"/>
      <c r="P6" s="137"/>
      <c r="Q6" s="21"/>
      <c r="R6" s="144"/>
      <c r="S6" s="144"/>
      <c r="T6" s="144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47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36"/>
      <c r="B7" s="133" t="s">
        <v>7</v>
      </c>
      <c r="C7" s="134"/>
      <c r="D7" s="134"/>
      <c r="E7" s="134"/>
      <c r="F7" s="134"/>
      <c r="G7" s="135"/>
      <c r="H7" s="136" t="s">
        <v>8</v>
      </c>
      <c r="I7" s="136" t="s">
        <v>11</v>
      </c>
      <c r="J7" s="136" t="s">
        <v>30</v>
      </c>
      <c r="K7" s="136" t="s">
        <v>32</v>
      </c>
      <c r="L7" s="136" t="s">
        <v>33</v>
      </c>
      <c r="M7" s="140"/>
      <c r="N7" s="140"/>
      <c r="O7" s="4"/>
      <c r="P7" s="137"/>
      <c r="Q7" s="21"/>
      <c r="R7" s="144"/>
      <c r="S7" s="144"/>
      <c r="T7" s="144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47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36"/>
      <c r="B8" s="133" t="s">
        <v>25</v>
      </c>
      <c r="C8" s="134"/>
      <c r="D8" s="134"/>
      <c r="E8" s="134"/>
      <c r="F8" s="135"/>
      <c r="G8" s="136" t="s">
        <v>26</v>
      </c>
      <c r="H8" s="136"/>
      <c r="I8" s="136"/>
      <c r="J8" s="136"/>
      <c r="K8" s="136"/>
      <c r="L8" s="136"/>
      <c r="M8" s="140"/>
      <c r="N8" s="140"/>
      <c r="O8" s="4"/>
      <c r="P8" s="137"/>
      <c r="Q8" s="21"/>
      <c r="R8" s="144"/>
      <c r="S8" s="144"/>
      <c r="T8" s="144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47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36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36"/>
      <c r="H9" s="136"/>
      <c r="I9" s="136"/>
      <c r="J9" s="136"/>
      <c r="K9" s="136"/>
      <c r="L9" s="136"/>
      <c r="M9" s="140"/>
      <c r="N9" s="140"/>
      <c r="O9" s="4"/>
      <c r="P9" s="137"/>
      <c r="Q9" s="21"/>
      <c r="R9" s="144"/>
      <c r="S9" s="144"/>
      <c r="T9" s="144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47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76</v>
      </c>
      <c r="B10" s="28">
        <v>30</v>
      </c>
      <c r="C10" s="28">
        <f>X10</f>
        <v>0</v>
      </c>
      <c r="D10" s="28">
        <f>Z10</f>
        <v>0</v>
      </c>
      <c r="E10" s="28">
        <v>0</v>
      </c>
      <c r="F10" s="28">
        <f>AD10</f>
        <v>0</v>
      </c>
      <c r="G10" s="28">
        <f>AF10</f>
        <v>0</v>
      </c>
      <c r="H10" s="28">
        <v>6</v>
      </c>
      <c r="I10" s="82">
        <f>AJ10</f>
        <v>0</v>
      </c>
      <c r="J10" s="81">
        <f>AK10</f>
        <v>0</v>
      </c>
      <c r="K10" s="82">
        <f>AL10</f>
        <v>0</v>
      </c>
      <c r="L10" s="29">
        <v>7.52</v>
      </c>
      <c r="M10" s="30">
        <f>SUM(B10:L10)</f>
        <v>43.519999999999996</v>
      </c>
      <c r="N10" s="116">
        <v>1</v>
      </c>
      <c r="O10" s="7"/>
      <c r="P10" s="137"/>
      <c r="Q10" s="129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18</v>
      </c>
      <c r="AP10" s="94">
        <f>(M10-L10)/100*35</f>
        <v>12.6</v>
      </c>
      <c r="AQ10" s="99">
        <f>(M10-L10)/100*27.5</f>
        <v>9.9</v>
      </c>
      <c r="AR10" s="100">
        <f>(M10-L10)/100*AR6+AQ10</f>
        <v>9.9</v>
      </c>
      <c r="AS10" s="95">
        <f t="shared" ref="AS10" si="0">(M10-L10)/100*23.5</f>
        <v>8.4599999999999991</v>
      </c>
      <c r="AT10" s="40">
        <f>(M10-L10)/100*AT6+AS10</f>
        <v>8.4599999999999991</v>
      </c>
      <c r="AU10" s="96">
        <f>(M10-L10)/100*20.5</f>
        <v>7.38</v>
      </c>
      <c r="AV10" s="96">
        <f>(M10-L10)/100*AV6+AU10</f>
        <v>7.38</v>
      </c>
      <c r="AW10" s="39">
        <f>(M10-L10)/100*16.4</f>
        <v>5.903999999999999</v>
      </c>
      <c r="AX10" s="39">
        <f>(M10-L10)/100*AX6+AW10</f>
        <v>5.903999999999999</v>
      </c>
      <c r="AY10" s="43">
        <f>(M10-L10)/100*10</f>
        <v>3.5999999999999996</v>
      </c>
      <c r="AZ10" s="42">
        <f>(M10-L10)/100*5</f>
        <v>1.7999999999999998</v>
      </c>
      <c r="BA10" s="44">
        <f>(M10-L10)/100*3</f>
        <v>1.08</v>
      </c>
      <c r="BB10" s="47">
        <f>(M10-L10)/100*BB6</f>
        <v>0</v>
      </c>
      <c r="BC10" s="49">
        <f>(M10-L10)/100*2</f>
        <v>0.72</v>
      </c>
      <c r="BD10" s="50">
        <f>(M10-L10)/100*1</f>
        <v>0.36</v>
      </c>
      <c r="BE10" s="51">
        <f>(M10-L10)/100*1</f>
        <v>0.36</v>
      </c>
      <c r="BF10" s="52">
        <f>(M10-L10)/100*2</f>
        <v>0.72</v>
      </c>
      <c r="BG10" s="53">
        <f>(M10-L10)/100*3</f>
        <v>1.08</v>
      </c>
      <c r="BH10" s="5"/>
    </row>
    <row r="11" spans="1:60" s="12" customFormat="1" ht="25.15" customHeight="1" x14ac:dyDescent="0.25">
      <c r="A11" s="58" t="s">
        <v>83</v>
      </c>
      <c r="B11" s="28">
        <v>30</v>
      </c>
      <c r="C11" s="28">
        <f>X11</f>
        <v>0</v>
      </c>
      <c r="D11" s="28">
        <f>Z11</f>
        <v>0</v>
      </c>
      <c r="E11" s="28">
        <f>AB11</f>
        <v>0</v>
      </c>
      <c r="F11" s="28">
        <f>AD11</f>
        <v>0</v>
      </c>
      <c r="G11" s="28">
        <f>AF11</f>
        <v>0</v>
      </c>
      <c r="H11" s="28">
        <v>5</v>
      </c>
      <c r="I11" s="82">
        <v>6</v>
      </c>
      <c r="J11" s="81">
        <f>AK11</f>
        <v>0</v>
      </c>
      <c r="K11" s="82">
        <f>AL11</f>
        <v>0</v>
      </c>
      <c r="L11" s="29">
        <f>AM11</f>
        <v>0</v>
      </c>
      <c r="M11" s="30">
        <f>SUM(B11:L11)</f>
        <v>41</v>
      </c>
      <c r="N11" s="116">
        <v>2</v>
      </c>
      <c r="O11" s="7"/>
      <c r="P11" s="137"/>
      <c r="Q11" s="129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1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2">(M11-L11)/100*50</f>
        <v>20.5</v>
      </c>
      <c r="AP11" s="94">
        <f t="shared" ref="AP11:AP18" si="3">(M11-L11)/100*35</f>
        <v>14.35</v>
      </c>
      <c r="AQ11" s="99">
        <f t="shared" ref="AQ11:AQ18" si="4">(M11-L11)/100*27.5</f>
        <v>11.274999999999999</v>
      </c>
      <c r="AR11" s="100">
        <f>(M11-L11)/100*AR7+AQ11</f>
        <v>11.274999999999999</v>
      </c>
      <c r="AS11" s="95">
        <f t="shared" ref="AS11:AS18" si="5">(M11-L11)/100*23.5</f>
        <v>9.6349999999999998</v>
      </c>
      <c r="AT11" s="40">
        <f>(M11-L11)/100*AT7+AS11</f>
        <v>9.6349999999999998</v>
      </c>
      <c r="AU11" s="96">
        <f t="shared" ref="AU11:AU18" si="6">(M11-L11)/100*20.5</f>
        <v>8.4049999999999994</v>
      </c>
      <c r="AV11" s="96">
        <f>(M11-L11)/100*AV7+AU11</f>
        <v>8.4049999999999994</v>
      </c>
      <c r="AW11" s="39">
        <f t="shared" ref="AW11:AW18" si="7">(M11-L11)/100*16.4</f>
        <v>6.7239999999999993</v>
      </c>
      <c r="AX11" s="39">
        <f>(M11-L11)/100*AX7+AW11</f>
        <v>6.7239999999999993</v>
      </c>
      <c r="AY11" s="43">
        <f t="shared" ref="AY11:AY18" si="8">(M11-L11)/100*10</f>
        <v>4.0999999999999996</v>
      </c>
      <c r="AZ11" s="42">
        <f t="shared" ref="AZ11:AZ18" si="9">(M11-L11)/100*5</f>
        <v>2.0499999999999998</v>
      </c>
      <c r="BA11" s="44">
        <f t="shared" ref="BA11:BA18" si="10">(M11-L11)/100*3</f>
        <v>1.23</v>
      </c>
      <c r="BB11" s="47">
        <f>(M11-L11)/100*BB7</f>
        <v>0</v>
      </c>
      <c r="BC11" s="49">
        <f t="shared" ref="BC11:BC18" si="11">(M11-L11)/100*2</f>
        <v>0.82</v>
      </c>
      <c r="BD11" s="50">
        <f t="shared" ref="BD11:BD18" si="12">(M11-L11)/100*1</f>
        <v>0.41</v>
      </c>
      <c r="BE11" s="51">
        <f t="shared" ref="BE11:BE18" si="13">(M11-L11)/100*1</f>
        <v>0.41</v>
      </c>
      <c r="BF11" s="52">
        <f t="shared" ref="BF11:BF18" si="14">(M11-L11)/100*2</f>
        <v>0.82</v>
      </c>
      <c r="BG11" s="53">
        <f t="shared" ref="BG11:BG18" si="15">(M11-L11)/100*3</f>
        <v>1.23</v>
      </c>
      <c r="BH11" s="5"/>
    </row>
    <row r="12" spans="1:60" s="12" customFormat="1" ht="25.15" customHeight="1" x14ac:dyDescent="0.25">
      <c r="A12" s="58" t="s">
        <v>77</v>
      </c>
      <c r="B12" s="28">
        <v>14.4</v>
      </c>
      <c r="C12" s="28">
        <v>10.199999999999999</v>
      </c>
      <c r="D12" s="28">
        <f>Z12</f>
        <v>0</v>
      </c>
      <c r="E12" s="28">
        <f>AB12</f>
        <v>0</v>
      </c>
      <c r="F12" s="28">
        <f>AD12</f>
        <v>0</v>
      </c>
      <c r="G12" s="28">
        <v>1.8</v>
      </c>
      <c r="H12" s="28">
        <v>3.6</v>
      </c>
      <c r="I12" s="82">
        <f>AJ12</f>
        <v>0</v>
      </c>
      <c r="J12" s="81">
        <f>AK12</f>
        <v>0</v>
      </c>
      <c r="K12" s="82">
        <f>AL12</f>
        <v>0</v>
      </c>
      <c r="L12" s="29">
        <v>10.5</v>
      </c>
      <c r="M12" s="30">
        <f>SUM(B12:L12)</f>
        <v>40.5</v>
      </c>
      <c r="N12" s="116">
        <v>3</v>
      </c>
      <c r="O12" s="6"/>
      <c r="P12" s="137"/>
      <c r="Q12" s="129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1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2"/>
        <v>15</v>
      </c>
      <c r="AP12" s="94">
        <f t="shared" si="3"/>
        <v>10.5</v>
      </c>
      <c r="AQ12" s="99">
        <f t="shared" si="4"/>
        <v>8.25</v>
      </c>
      <c r="AR12" s="100">
        <f>(M12-L12)/100*AR8+AQ12</f>
        <v>8.25</v>
      </c>
      <c r="AS12" s="95">
        <f t="shared" si="5"/>
        <v>7.05</v>
      </c>
      <c r="AT12" s="40">
        <f>(M12-L12)/100*AT8+AS12</f>
        <v>7.05</v>
      </c>
      <c r="AU12" s="96">
        <f t="shared" si="6"/>
        <v>6.1499999999999995</v>
      </c>
      <c r="AV12" s="96">
        <f>(M12-L12)/100*AV8+AU12</f>
        <v>6.1499999999999995</v>
      </c>
      <c r="AW12" s="39">
        <f t="shared" si="7"/>
        <v>4.919999999999999</v>
      </c>
      <c r="AX12" s="39">
        <f>(M12-L12)/100*AX8+AW12</f>
        <v>4.919999999999999</v>
      </c>
      <c r="AY12" s="43">
        <f t="shared" si="8"/>
        <v>3</v>
      </c>
      <c r="AZ12" s="42">
        <f t="shared" si="9"/>
        <v>1.5</v>
      </c>
      <c r="BA12" s="44">
        <f t="shared" si="10"/>
        <v>0.89999999999999991</v>
      </c>
      <c r="BB12" s="47">
        <f>(M12-L12)/100*BB8</f>
        <v>0</v>
      </c>
      <c r="BC12" s="49">
        <f t="shared" si="11"/>
        <v>0.6</v>
      </c>
      <c r="BD12" s="50">
        <f t="shared" si="12"/>
        <v>0.3</v>
      </c>
      <c r="BE12" s="51">
        <f t="shared" si="13"/>
        <v>0.3</v>
      </c>
      <c r="BF12" s="52">
        <f t="shared" si="14"/>
        <v>0.6</v>
      </c>
      <c r="BG12" s="53">
        <f t="shared" si="15"/>
        <v>0.89999999999999991</v>
      </c>
      <c r="BH12" s="5"/>
    </row>
    <row r="13" spans="1:60" s="12" customFormat="1" ht="25.15" customHeight="1" x14ac:dyDescent="0.25">
      <c r="A13" s="58" t="s">
        <v>96</v>
      </c>
      <c r="B13" s="28">
        <v>22.8</v>
      </c>
      <c r="C13" s="28">
        <f>X13</f>
        <v>0</v>
      </c>
      <c r="D13" s="28">
        <f>Z13</f>
        <v>0</v>
      </c>
      <c r="E13" s="28">
        <f>AB13</f>
        <v>0</v>
      </c>
      <c r="F13" s="28">
        <f>AD13</f>
        <v>0</v>
      </c>
      <c r="G13" s="28">
        <v>1.8</v>
      </c>
      <c r="H13" s="28">
        <v>4.4000000000000004</v>
      </c>
      <c r="I13" s="82">
        <v>4</v>
      </c>
      <c r="J13" s="81">
        <f>AK13</f>
        <v>0</v>
      </c>
      <c r="K13" s="82">
        <f>AL13</f>
        <v>0</v>
      </c>
      <c r="L13" s="29">
        <v>6.99</v>
      </c>
      <c r="M13" s="30">
        <f>SUM(B13:L13)</f>
        <v>39.99</v>
      </c>
      <c r="N13" s="116">
        <v>4</v>
      </c>
      <c r="O13" s="6"/>
      <c r="P13" s="137"/>
      <c r="Q13" s="129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1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2"/>
        <v>16.5</v>
      </c>
      <c r="AP13" s="94">
        <f t="shared" si="3"/>
        <v>11.55</v>
      </c>
      <c r="AQ13" s="99">
        <f t="shared" si="4"/>
        <v>9.0750000000000011</v>
      </c>
      <c r="AR13" s="100">
        <f>(M13-L13)/100*AR9+AQ13</f>
        <v>9.0750000000000011</v>
      </c>
      <c r="AS13" s="95">
        <f t="shared" si="5"/>
        <v>7.7550000000000008</v>
      </c>
      <c r="AT13" s="40">
        <f>(M13-L13)/100*AT9+AS13</f>
        <v>7.7550000000000008</v>
      </c>
      <c r="AU13" s="96">
        <f t="shared" si="6"/>
        <v>6.7650000000000006</v>
      </c>
      <c r="AV13" s="96">
        <f>(M13-L13)/100*AV9+AU13</f>
        <v>6.7650000000000006</v>
      </c>
      <c r="AW13" s="39">
        <f t="shared" si="7"/>
        <v>5.4119999999999999</v>
      </c>
      <c r="AX13" s="39">
        <f>(M13-L13)/100*AX9+AW13</f>
        <v>5.4119999999999999</v>
      </c>
      <c r="AY13" s="43">
        <f t="shared" si="8"/>
        <v>3.3000000000000003</v>
      </c>
      <c r="AZ13" s="42">
        <f t="shared" si="9"/>
        <v>1.6500000000000001</v>
      </c>
      <c r="BA13" s="44">
        <f t="shared" si="10"/>
        <v>0.99</v>
      </c>
      <c r="BB13" s="47">
        <f>(M13-L13)/100*BB9</f>
        <v>0</v>
      </c>
      <c r="BC13" s="49">
        <f t="shared" si="11"/>
        <v>0.66</v>
      </c>
      <c r="BD13" s="50">
        <f t="shared" si="12"/>
        <v>0.33</v>
      </c>
      <c r="BE13" s="51">
        <f t="shared" si="13"/>
        <v>0.33</v>
      </c>
      <c r="BF13" s="52">
        <f t="shared" si="14"/>
        <v>0.66</v>
      </c>
      <c r="BG13" s="53">
        <f t="shared" si="15"/>
        <v>0.99</v>
      </c>
      <c r="BH13" s="5"/>
    </row>
    <row r="14" spans="1:60" s="12" customFormat="1" ht="25.15" customHeight="1" x14ac:dyDescent="0.25">
      <c r="A14" s="58" t="s">
        <v>75</v>
      </c>
      <c r="B14" s="28">
        <v>11.6</v>
      </c>
      <c r="C14" s="28">
        <f>X14</f>
        <v>0</v>
      </c>
      <c r="D14" s="28">
        <f>Z14</f>
        <v>0</v>
      </c>
      <c r="E14" s="28">
        <v>11.25</v>
      </c>
      <c r="F14" s="28">
        <v>4.8</v>
      </c>
      <c r="G14" s="28">
        <f>AF14</f>
        <v>0</v>
      </c>
      <c r="H14" s="28">
        <v>3.2</v>
      </c>
      <c r="I14" s="82">
        <f>AJ14</f>
        <v>0</v>
      </c>
      <c r="J14" s="81">
        <f>AK14</f>
        <v>0</v>
      </c>
      <c r="K14" s="82">
        <f>AL14</f>
        <v>0</v>
      </c>
      <c r="L14" s="29">
        <v>6.72</v>
      </c>
      <c r="M14" s="30">
        <f>SUM(B14:L14)</f>
        <v>37.57</v>
      </c>
      <c r="N14" s="116">
        <v>5</v>
      </c>
      <c r="O14" s="6"/>
      <c r="P14" s="137"/>
      <c r="Q14" s="129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1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2"/>
        <v>15.425000000000001</v>
      </c>
      <c r="AP14" s="94">
        <f t="shared" si="3"/>
        <v>10.797499999999999</v>
      </c>
      <c r="AQ14" s="99">
        <f t="shared" si="4"/>
        <v>8.4837500000000006</v>
      </c>
      <c r="AR14" s="100">
        <f t="shared" ref="AR14:AR18" si="16">(M14-L14)/100*AR10+AQ14</f>
        <v>11.5379</v>
      </c>
      <c r="AS14" s="95">
        <f t="shared" si="5"/>
        <v>7.2497499999999997</v>
      </c>
      <c r="AT14" s="40">
        <f t="shared" ref="AT14:AT18" si="17">(M14-L14)/100*AT10+AS14</f>
        <v>9.8596599999999999</v>
      </c>
      <c r="AU14" s="96">
        <f t="shared" si="6"/>
        <v>6.3242500000000001</v>
      </c>
      <c r="AV14" s="96">
        <f t="shared" ref="AV14:AV18" si="18">(M14-L14)/100*AV10+AU14</f>
        <v>8.6009799999999998</v>
      </c>
      <c r="AW14" s="39">
        <f t="shared" si="7"/>
        <v>5.0593999999999992</v>
      </c>
      <c r="AX14" s="39">
        <f t="shared" ref="AX14:AX18" si="19">(M14-L14)/100*AX10+AW14</f>
        <v>6.8807839999999985</v>
      </c>
      <c r="AY14" s="43">
        <f t="shared" si="8"/>
        <v>3.085</v>
      </c>
      <c r="AZ14" s="42">
        <f t="shared" si="9"/>
        <v>1.5425</v>
      </c>
      <c r="BA14" s="44">
        <f t="shared" si="10"/>
        <v>0.92549999999999999</v>
      </c>
      <c r="BB14" s="47">
        <f t="shared" ref="BB14:BB18" si="20">(M14-L14)/100*BB10</f>
        <v>0</v>
      </c>
      <c r="BC14" s="49">
        <f t="shared" si="11"/>
        <v>0.61699999999999999</v>
      </c>
      <c r="BD14" s="50">
        <f t="shared" si="12"/>
        <v>0.3085</v>
      </c>
      <c r="BE14" s="51">
        <f t="shared" si="13"/>
        <v>0.3085</v>
      </c>
      <c r="BF14" s="52">
        <f t="shared" si="14"/>
        <v>0.61699999999999999</v>
      </c>
      <c r="BG14" s="53">
        <f t="shared" si="15"/>
        <v>0.92549999999999999</v>
      </c>
      <c r="BH14" s="5"/>
    </row>
    <row r="15" spans="1:60" s="12" customFormat="1" ht="25.15" customHeight="1" x14ac:dyDescent="0.25">
      <c r="A15" s="58" t="s">
        <v>84</v>
      </c>
      <c r="B15" s="28">
        <v>13.2</v>
      </c>
      <c r="C15" s="28">
        <v>6.6</v>
      </c>
      <c r="D15" s="28">
        <f t="shared" ref="D15:D35" si="21">Z15</f>
        <v>0</v>
      </c>
      <c r="E15" s="28">
        <f>AB15</f>
        <v>0</v>
      </c>
      <c r="F15" s="28">
        <f>AD15</f>
        <v>0</v>
      </c>
      <c r="G15" s="28">
        <f>AF15</f>
        <v>0</v>
      </c>
      <c r="H15" s="28">
        <v>6</v>
      </c>
      <c r="I15" s="82">
        <f t="shared" ref="I15:I35" si="22">AJ15</f>
        <v>0</v>
      </c>
      <c r="J15" s="81">
        <f t="shared" ref="J15:K18" si="23">AK15</f>
        <v>0</v>
      </c>
      <c r="K15" s="82">
        <f t="shared" si="23"/>
        <v>0</v>
      </c>
      <c r="L15" s="29">
        <v>5.39</v>
      </c>
      <c r="M15" s="30">
        <f t="shared" ref="M15:M35" si="24">SUM(B15:L15)</f>
        <v>31.189999999999998</v>
      </c>
      <c r="N15" s="116">
        <v>6</v>
      </c>
      <c r="O15" s="6"/>
      <c r="P15" s="137"/>
      <c r="Q15" s="129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5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2"/>
        <v>12.899999999999997</v>
      </c>
      <c r="AP15" s="94">
        <f t="shared" si="3"/>
        <v>9.0299999999999976</v>
      </c>
      <c r="AQ15" s="99">
        <f t="shared" si="4"/>
        <v>7.0949999999999989</v>
      </c>
      <c r="AR15" s="100">
        <f t="shared" si="16"/>
        <v>10.003949999999998</v>
      </c>
      <c r="AS15" s="95">
        <f t="shared" si="5"/>
        <v>6.0629999999999988</v>
      </c>
      <c r="AT15" s="40">
        <f t="shared" si="17"/>
        <v>8.5488299999999988</v>
      </c>
      <c r="AU15" s="96">
        <f t="shared" si="6"/>
        <v>5.2889999999999988</v>
      </c>
      <c r="AV15" s="96">
        <f t="shared" si="18"/>
        <v>7.4574899999999982</v>
      </c>
      <c r="AW15" s="39">
        <f t="shared" si="7"/>
        <v>4.2311999999999985</v>
      </c>
      <c r="AX15" s="39">
        <f t="shared" si="19"/>
        <v>5.9659919999999982</v>
      </c>
      <c r="AY15" s="43">
        <f t="shared" si="8"/>
        <v>2.5799999999999996</v>
      </c>
      <c r="AZ15" s="42">
        <f t="shared" si="9"/>
        <v>1.2899999999999998</v>
      </c>
      <c r="BA15" s="44">
        <f t="shared" si="10"/>
        <v>0.7739999999999998</v>
      </c>
      <c r="BB15" s="47">
        <f t="shared" si="20"/>
        <v>0</v>
      </c>
      <c r="BC15" s="49">
        <f t="shared" si="11"/>
        <v>0.5159999999999999</v>
      </c>
      <c r="BD15" s="50">
        <f t="shared" si="12"/>
        <v>0.25799999999999995</v>
      </c>
      <c r="BE15" s="51">
        <f t="shared" si="13"/>
        <v>0.25799999999999995</v>
      </c>
      <c r="BF15" s="52">
        <f t="shared" si="14"/>
        <v>0.5159999999999999</v>
      </c>
      <c r="BG15" s="53">
        <f t="shared" si="15"/>
        <v>0.7739999999999998</v>
      </c>
      <c r="BH15" s="5"/>
    </row>
    <row r="16" spans="1:60" s="12" customFormat="1" ht="25.15" customHeight="1" x14ac:dyDescent="0.25">
      <c r="A16" s="58" t="s">
        <v>95</v>
      </c>
      <c r="B16" s="28">
        <v>3.6</v>
      </c>
      <c r="C16" s="28">
        <f t="shared" ref="C16:C25" si="26">X16</f>
        <v>0</v>
      </c>
      <c r="D16" s="28">
        <f t="shared" si="21"/>
        <v>0</v>
      </c>
      <c r="E16" s="28">
        <v>11.25</v>
      </c>
      <c r="F16" s="28">
        <f>AD16</f>
        <v>0</v>
      </c>
      <c r="G16" s="28">
        <v>3.6</v>
      </c>
      <c r="H16" s="28">
        <v>2.2000000000000002</v>
      </c>
      <c r="I16" s="82">
        <f t="shared" si="22"/>
        <v>0</v>
      </c>
      <c r="J16" s="81">
        <f t="shared" si="23"/>
        <v>0</v>
      </c>
      <c r="K16" s="82">
        <f t="shared" si="23"/>
        <v>0</v>
      </c>
      <c r="L16" s="29">
        <v>3.67</v>
      </c>
      <c r="M16" s="30">
        <f t="shared" si="24"/>
        <v>24.32</v>
      </c>
      <c r="N16" s="116">
        <v>7</v>
      </c>
      <c r="O16" s="6"/>
      <c r="P16" s="137"/>
      <c r="Q16" s="129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1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2"/>
        <v>10.324999999999999</v>
      </c>
      <c r="AP16" s="94">
        <f t="shared" si="3"/>
        <v>7.2275</v>
      </c>
      <c r="AQ16" s="99">
        <f t="shared" si="4"/>
        <v>5.67875</v>
      </c>
      <c r="AR16" s="100">
        <f t="shared" si="16"/>
        <v>7.3823749999999997</v>
      </c>
      <c r="AS16" s="95">
        <f t="shared" si="5"/>
        <v>4.8527499999999995</v>
      </c>
      <c r="AT16" s="40">
        <f t="shared" si="17"/>
        <v>6.3085749999999994</v>
      </c>
      <c r="AU16" s="96">
        <f t="shared" si="6"/>
        <v>4.23325</v>
      </c>
      <c r="AV16" s="96">
        <f t="shared" si="18"/>
        <v>5.5032249999999996</v>
      </c>
      <c r="AW16" s="39">
        <f t="shared" si="7"/>
        <v>3.3865999999999996</v>
      </c>
      <c r="AX16" s="39">
        <f t="shared" si="19"/>
        <v>4.4025799999999995</v>
      </c>
      <c r="AY16" s="43">
        <f t="shared" si="8"/>
        <v>2.0649999999999999</v>
      </c>
      <c r="AZ16" s="42">
        <f t="shared" si="9"/>
        <v>1.0325</v>
      </c>
      <c r="BA16" s="44">
        <f t="shared" si="10"/>
        <v>0.61949999999999994</v>
      </c>
      <c r="BB16" s="47">
        <f t="shared" si="20"/>
        <v>0</v>
      </c>
      <c r="BC16" s="49">
        <f t="shared" si="11"/>
        <v>0.41299999999999998</v>
      </c>
      <c r="BD16" s="50">
        <f t="shared" si="12"/>
        <v>0.20649999999999999</v>
      </c>
      <c r="BE16" s="51">
        <f t="shared" si="13"/>
        <v>0.20649999999999999</v>
      </c>
      <c r="BF16" s="52">
        <f t="shared" si="14"/>
        <v>0.41299999999999998</v>
      </c>
      <c r="BG16" s="53">
        <f t="shared" si="15"/>
        <v>0.61949999999999994</v>
      </c>
      <c r="BH16" s="5"/>
    </row>
    <row r="17" spans="1:60" s="12" customFormat="1" ht="25.15" customHeight="1" x14ac:dyDescent="0.25">
      <c r="A17" s="58" t="s">
        <v>73</v>
      </c>
      <c r="B17" s="28">
        <v>18.399999999999999</v>
      </c>
      <c r="C17" s="28">
        <f t="shared" si="26"/>
        <v>0</v>
      </c>
      <c r="D17" s="28">
        <f t="shared" si="21"/>
        <v>0</v>
      </c>
      <c r="E17" s="28">
        <f>AB17</f>
        <v>0</v>
      </c>
      <c r="F17" s="28">
        <f>AD17</f>
        <v>0</v>
      </c>
      <c r="G17" s="28">
        <f>AF17</f>
        <v>0</v>
      </c>
      <c r="H17" s="28">
        <v>5.9</v>
      </c>
      <c r="I17" s="82">
        <f t="shared" si="22"/>
        <v>0</v>
      </c>
      <c r="J17" s="81">
        <f t="shared" si="23"/>
        <v>0</v>
      </c>
      <c r="K17" s="82">
        <f t="shared" si="23"/>
        <v>0</v>
      </c>
      <c r="L17" s="29">
        <f>AM17</f>
        <v>0</v>
      </c>
      <c r="M17" s="30">
        <f t="shared" si="24"/>
        <v>24.299999999999997</v>
      </c>
      <c r="N17" s="116">
        <v>8</v>
      </c>
      <c r="O17" s="6"/>
      <c r="P17" s="137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1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2"/>
        <v>12.149999999999999</v>
      </c>
      <c r="AP17" s="94">
        <f t="shared" si="3"/>
        <v>8.504999999999999</v>
      </c>
      <c r="AQ17" s="99">
        <f t="shared" si="4"/>
        <v>6.6824999999999992</v>
      </c>
      <c r="AR17" s="100">
        <f t="shared" si="16"/>
        <v>8.8877249999999997</v>
      </c>
      <c r="AS17" s="95">
        <f t="shared" si="5"/>
        <v>5.7104999999999988</v>
      </c>
      <c r="AT17" s="40">
        <f t="shared" si="17"/>
        <v>7.5949649999999984</v>
      </c>
      <c r="AU17" s="96">
        <f t="shared" si="6"/>
        <v>4.9814999999999996</v>
      </c>
      <c r="AV17" s="96">
        <f t="shared" si="18"/>
        <v>6.6253949999999993</v>
      </c>
      <c r="AW17" s="39">
        <f t="shared" si="7"/>
        <v>3.985199999999999</v>
      </c>
      <c r="AX17" s="39">
        <f t="shared" si="19"/>
        <v>5.3003159999999987</v>
      </c>
      <c r="AY17" s="43">
        <f t="shared" si="8"/>
        <v>2.4299999999999997</v>
      </c>
      <c r="AZ17" s="42">
        <f t="shared" si="9"/>
        <v>1.2149999999999999</v>
      </c>
      <c r="BA17" s="44">
        <f t="shared" si="10"/>
        <v>0.72899999999999987</v>
      </c>
      <c r="BB17" s="47">
        <f t="shared" si="20"/>
        <v>0</v>
      </c>
      <c r="BC17" s="49">
        <f t="shared" si="11"/>
        <v>0.48599999999999993</v>
      </c>
      <c r="BD17" s="50">
        <f t="shared" si="12"/>
        <v>0.24299999999999997</v>
      </c>
      <c r="BE17" s="51">
        <f t="shared" si="13"/>
        <v>0.24299999999999997</v>
      </c>
      <c r="BF17" s="52">
        <f t="shared" si="14"/>
        <v>0.48599999999999993</v>
      </c>
      <c r="BG17" s="53">
        <f t="shared" si="15"/>
        <v>0.72899999999999987</v>
      </c>
      <c r="BH17" s="5"/>
    </row>
    <row r="18" spans="1:60" s="12" customFormat="1" ht="25.15" customHeight="1" x14ac:dyDescent="0.25">
      <c r="A18" s="58" t="s">
        <v>72</v>
      </c>
      <c r="B18" s="28">
        <v>17.2</v>
      </c>
      <c r="C18" s="28">
        <f t="shared" si="26"/>
        <v>0</v>
      </c>
      <c r="D18" s="28">
        <f t="shared" si="21"/>
        <v>0</v>
      </c>
      <c r="E18" s="28">
        <f>AB18</f>
        <v>0</v>
      </c>
      <c r="F18" s="28">
        <v>0.4</v>
      </c>
      <c r="G18" s="28">
        <f>AF18</f>
        <v>0</v>
      </c>
      <c r="H18" s="28">
        <v>6</v>
      </c>
      <c r="I18" s="82">
        <f t="shared" si="22"/>
        <v>0</v>
      </c>
      <c r="J18" s="81">
        <f t="shared" si="23"/>
        <v>0</v>
      </c>
      <c r="K18" s="82">
        <f t="shared" si="23"/>
        <v>0</v>
      </c>
      <c r="L18" s="29">
        <f>AM18</f>
        <v>0</v>
      </c>
      <c r="M18" s="30">
        <f t="shared" si="24"/>
        <v>23.599999999999998</v>
      </c>
      <c r="N18" s="116">
        <v>9</v>
      </c>
      <c r="O18" s="6"/>
      <c r="P18" s="137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1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2"/>
        <v>11.799999999999999</v>
      </c>
      <c r="AP18" s="94">
        <f t="shared" si="3"/>
        <v>8.26</v>
      </c>
      <c r="AQ18" s="99">
        <f t="shared" si="4"/>
        <v>6.4899999999999993</v>
      </c>
      <c r="AR18" s="100">
        <f t="shared" si="16"/>
        <v>9.2129443999999996</v>
      </c>
      <c r="AS18" s="95">
        <f t="shared" si="5"/>
        <v>5.5459999999999994</v>
      </c>
      <c r="AT18" s="40">
        <f t="shared" si="17"/>
        <v>7.8728797599999991</v>
      </c>
      <c r="AU18" s="96">
        <f t="shared" si="6"/>
        <v>4.8380000000000001</v>
      </c>
      <c r="AV18" s="96">
        <f t="shared" si="18"/>
        <v>6.8678312799999999</v>
      </c>
      <c r="AW18" s="39">
        <f t="shared" si="7"/>
        <v>3.8703999999999996</v>
      </c>
      <c r="AX18" s="39">
        <f t="shared" si="19"/>
        <v>5.4942650239999988</v>
      </c>
      <c r="AY18" s="43">
        <f t="shared" si="8"/>
        <v>2.36</v>
      </c>
      <c r="AZ18" s="42">
        <f t="shared" si="9"/>
        <v>1.18</v>
      </c>
      <c r="BA18" s="44">
        <f t="shared" si="10"/>
        <v>0.70799999999999996</v>
      </c>
      <c r="BB18" s="47">
        <f t="shared" si="20"/>
        <v>0</v>
      </c>
      <c r="BC18" s="49">
        <f t="shared" si="11"/>
        <v>0.47199999999999998</v>
      </c>
      <c r="BD18" s="50">
        <f t="shared" si="12"/>
        <v>0.23599999999999999</v>
      </c>
      <c r="BE18" s="51">
        <f t="shared" si="13"/>
        <v>0.23599999999999999</v>
      </c>
      <c r="BF18" s="52">
        <f t="shared" si="14"/>
        <v>0.47199999999999998</v>
      </c>
      <c r="BG18" s="53">
        <f t="shared" si="15"/>
        <v>0.70799999999999996</v>
      </c>
      <c r="BH18" s="5"/>
    </row>
    <row r="19" spans="1:60" s="12" customFormat="1" ht="25.15" customHeight="1" x14ac:dyDescent="0.25">
      <c r="A19" s="58" t="s">
        <v>90</v>
      </c>
      <c r="B19" s="28">
        <v>6.4</v>
      </c>
      <c r="C19" s="28">
        <f t="shared" si="26"/>
        <v>0</v>
      </c>
      <c r="D19" s="28">
        <f t="shared" si="21"/>
        <v>0</v>
      </c>
      <c r="E19" s="28">
        <f>AB19</f>
        <v>0</v>
      </c>
      <c r="F19" s="28">
        <f t="shared" ref="F19:F35" si="27">AD19</f>
        <v>0</v>
      </c>
      <c r="G19" s="28">
        <v>3.6</v>
      </c>
      <c r="H19" s="28">
        <v>2.8</v>
      </c>
      <c r="I19" s="82">
        <f t="shared" si="22"/>
        <v>0</v>
      </c>
      <c r="J19" s="81">
        <f t="shared" ref="J19:J35" si="28">AK19</f>
        <v>0</v>
      </c>
      <c r="K19" s="82">
        <v>6</v>
      </c>
      <c r="L19" s="29">
        <v>3.76</v>
      </c>
      <c r="M19" s="30">
        <f t="shared" si="24"/>
        <v>22.560000000000002</v>
      </c>
      <c r="N19" s="116">
        <v>10</v>
      </c>
      <c r="O19" s="6"/>
      <c r="P19" s="137"/>
      <c r="Q19" s="21"/>
      <c r="R19" s="102"/>
      <c r="S19" s="108"/>
      <c r="T19" s="107"/>
      <c r="U19" s="31">
        <v>0</v>
      </c>
      <c r="V19" s="79">
        <f t="shared" ref="V19:V35" si="29">U19*V10</f>
        <v>0</v>
      </c>
      <c r="W19" s="31">
        <v>0</v>
      </c>
      <c r="X19" s="73">
        <f t="shared" ref="X19:X35" si="30">W19*X10</f>
        <v>0</v>
      </c>
      <c r="Y19" s="31">
        <v>0</v>
      </c>
      <c r="Z19" s="73">
        <f t="shared" ref="Z19:Z35" si="31">Y19*Z10</f>
        <v>0</v>
      </c>
      <c r="AA19" s="31">
        <v>0</v>
      </c>
      <c r="AB19" s="73">
        <f t="shared" ref="AB19:AB35" si="32">AA19*AB10</f>
        <v>0</v>
      </c>
      <c r="AC19" s="31">
        <v>0</v>
      </c>
      <c r="AD19" s="73">
        <f t="shared" ref="AD19:AD35" si="33">AC19*AD10</f>
        <v>0</v>
      </c>
      <c r="AE19" s="31">
        <v>0</v>
      </c>
      <c r="AF19" s="73">
        <f t="shared" ref="AF19:AF35" si="34">AE19*AF10</f>
        <v>0</v>
      </c>
      <c r="AG19" s="93">
        <f t="shared" ref="AG19:AG35" si="35">V19+X19+Z19+AB19+AD19+AF19</f>
        <v>0</v>
      </c>
      <c r="AH19" s="31">
        <v>0</v>
      </c>
      <c r="AI19" s="101">
        <f t="shared" ref="AI19:AI35" si="36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35" si="37">(M19-L19)/100*50</f>
        <v>9.4000000000000021</v>
      </c>
      <c r="AP19" s="94">
        <f t="shared" ref="AP19:AP35" si="38">(M19-L19)/100*35</f>
        <v>6.5800000000000018</v>
      </c>
      <c r="AQ19" s="99">
        <f t="shared" ref="AQ19:AQ35" si="39">(M19-L19)/100*27.5</f>
        <v>5.1700000000000017</v>
      </c>
      <c r="AR19" s="100">
        <f t="shared" ref="AR19:AR35" si="40">(M19-L19)/100*AR15+AQ19</f>
        <v>7.0507426000000022</v>
      </c>
      <c r="AS19" s="95">
        <f t="shared" ref="AS19:AS35" si="41">(M19-L19)/100*23.5</f>
        <v>4.418000000000001</v>
      </c>
      <c r="AT19" s="40">
        <f t="shared" ref="AT19:AT35" si="42">(M19-L19)/100*AT15+AS19</f>
        <v>6.0251800400000013</v>
      </c>
      <c r="AU19" s="96">
        <f t="shared" ref="AU19:AU35" si="43">(M19-L19)/100*20.5</f>
        <v>3.854000000000001</v>
      </c>
      <c r="AV19" s="96">
        <f t="shared" ref="AV19:AV35" si="44">(M19-L19)/100*AV15+AU19</f>
        <v>5.2560081200000006</v>
      </c>
      <c r="AW19" s="39">
        <f t="shared" ref="AW19:AW35" si="45">(M19-L19)/100*16.4</f>
        <v>3.0832000000000006</v>
      </c>
      <c r="AX19" s="39">
        <f t="shared" ref="AX19:AX35" si="46">(M19-L19)/100*AX15+AW19</f>
        <v>4.2048064960000007</v>
      </c>
      <c r="AY19" s="43">
        <f t="shared" ref="AY19:AY35" si="47">(M19-L19)/100*10</f>
        <v>1.8800000000000006</v>
      </c>
      <c r="AZ19" s="42">
        <f t="shared" ref="AZ19:AZ35" si="48">(M19-L19)/100*5</f>
        <v>0.94000000000000028</v>
      </c>
      <c r="BA19" s="44">
        <f t="shared" ref="BA19:BA35" si="49">(M19-L19)/100*3</f>
        <v>0.56400000000000017</v>
      </c>
      <c r="BB19" s="47">
        <f t="shared" ref="BB19:BB35" si="50">(M19-L19)/100*BB15</f>
        <v>0</v>
      </c>
      <c r="BC19" s="49">
        <f t="shared" ref="BC19:BC35" si="51">(M19-L19)/100*2</f>
        <v>0.37600000000000011</v>
      </c>
      <c r="BD19" s="50">
        <f t="shared" ref="BD19:BD35" si="52">(M19-L19)/100*1</f>
        <v>0.18800000000000006</v>
      </c>
      <c r="BE19" s="51">
        <f t="shared" ref="BE19:BE35" si="53">(M19-L19)/100*1</f>
        <v>0.18800000000000006</v>
      </c>
      <c r="BF19" s="52">
        <f t="shared" ref="BF19:BF35" si="54">(M19-L19)/100*2</f>
        <v>0.37600000000000011</v>
      </c>
      <c r="BG19" s="53">
        <f t="shared" ref="BG19:BG35" si="55">(M19-L19)/100*3</f>
        <v>0.56400000000000017</v>
      </c>
      <c r="BH19" s="5"/>
    </row>
    <row r="20" spans="1:60" s="12" customFormat="1" ht="25.15" customHeight="1" x14ac:dyDescent="0.25">
      <c r="A20" s="58" t="s">
        <v>91</v>
      </c>
      <c r="B20" s="28">
        <v>3.2</v>
      </c>
      <c r="C20" s="28">
        <f t="shared" si="26"/>
        <v>0</v>
      </c>
      <c r="D20" s="28">
        <f t="shared" si="21"/>
        <v>0</v>
      </c>
      <c r="E20" s="28">
        <v>11.25</v>
      </c>
      <c r="F20" s="28">
        <f t="shared" si="27"/>
        <v>0</v>
      </c>
      <c r="G20" s="28">
        <f>AF20</f>
        <v>0</v>
      </c>
      <c r="H20" s="28">
        <v>3.3</v>
      </c>
      <c r="I20" s="82">
        <f t="shared" si="22"/>
        <v>0</v>
      </c>
      <c r="J20" s="81">
        <f t="shared" si="28"/>
        <v>0</v>
      </c>
      <c r="K20" s="82">
        <f t="shared" ref="K20:K26" si="56">AL20</f>
        <v>0</v>
      </c>
      <c r="L20" s="29">
        <v>4.58</v>
      </c>
      <c r="M20" s="30">
        <f t="shared" si="24"/>
        <v>22.33</v>
      </c>
      <c r="N20" s="116">
        <v>11</v>
      </c>
      <c r="O20" s="6"/>
      <c r="P20" s="137"/>
      <c r="Q20" s="21"/>
      <c r="R20" s="102"/>
      <c r="S20" s="108"/>
      <c r="T20" s="107"/>
      <c r="U20" s="31">
        <v>0</v>
      </c>
      <c r="V20" s="79">
        <f t="shared" si="29"/>
        <v>0</v>
      </c>
      <c r="W20" s="31">
        <v>0</v>
      </c>
      <c r="X20" s="73">
        <f t="shared" si="30"/>
        <v>0</v>
      </c>
      <c r="Y20" s="31">
        <v>0</v>
      </c>
      <c r="Z20" s="73">
        <f t="shared" si="31"/>
        <v>0</v>
      </c>
      <c r="AA20" s="31">
        <v>0</v>
      </c>
      <c r="AB20" s="73">
        <f t="shared" si="32"/>
        <v>0</v>
      </c>
      <c r="AC20" s="31">
        <v>0</v>
      </c>
      <c r="AD20" s="73">
        <f t="shared" si="33"/>
        <v>0</v>
      </c>
      <c r="AE20" s="31">
        <v>0</v>
      </c>
      <c r="AF20" s="73">
        <f t="shared" si="34"/>
        <v>0</v>
      </c>
      <c r="AG20" s="93">
        <f t="shared" si="35"/>
        <v>0</v>
      </c>
      <c r="AH20" s="31">
        <v>0</v>
      </c>
      <c r="AI20" s="101">
        <f t="shared" si="36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7"/>
        <v>8.875</v>
      </c>
      <c r="AP20" s="94">
        <f t="shared" si="38"/>
        <v>6.2124999999999995</v>
      </c>
      <c r="AQ20" s="99">
        <f t="shared" si="39"/>
        <v>4.8812499999999996</v>
      </c>
      <c r="AR20" s="100">
        <f t="shared" si="40"/>
        <v>6.1916215625</v>
      </c>
      <c r="AS20" s="95">
        <f t="shared" si="41"/>
        <v>4.1712499999999997</v>
      </c>
      <c r="AT20" s="40">
        <f t="shared" si="42"/>
        <v>5.2910220624999997</v>
      </c>
      <c r="AU20" s="96">
        <f t="shared" si="43"/>
        <v>3.6387499999999999</v>
      </c>
      <c r="AV20" s="96">
        <f t="shared" si="44"/>
        <v>4.6155724375</v>
      </c>
      <c r="AW20" s="39">
        <f t="shared" si="45"/>
        <v>2.9109999999999996</v>
      </c>
      <c r="AX20" s="39">
        <f t="shared" si="46"/>
        <v>3.6924579499999997</v>
      </c>
      <c r="AY20" s="43">
        <f t="shared" si="47"/>
        <v>1.7749999999999999</v>
      </c>
      <c r="AZ20" s="42">
        <f t="shared" si="48"/>
        <v>0.88749999999999996</v>
      </c>
      <c r="BA20" s="44">
        <f t="shared" si="49"/>
        <v>0.53249999999999997</v>
      </c>
      <c r="BB20" s="47">
        <f t="shared" si="50"/>
        <v>0</v>
      </c>
      <c r="BC20" s="49">
        <f t="shared" si="51"/>
        <v>0.35499999999999998</v>
      </c>
      <c r="BD20" s="50">
        <f t="shared" si="52"/>
        <v>0.17749999999999999</v>
      </c>
      <c r="BE20" s="51">
        <f t="shared" si="53"/>
        <v>0.17749999999999999</v>
      </c>
      <c r="BF20" s="52">
        <f t="shared" si="54"/>
        <v>0.35499999999999998</v>
      </c>
      <c r="BG20" s="53">
        <f t="shared" si="55"/>
        <v>0.53249999999999997</v>
      </c>
      <c r="BH20" s="5"/>
    </row>
    <row r="21" spans="1:60" s="12" customFormat="1" ht="25.15" customHeight="1" x14ac:dyDescent="0.25">
      <c r="A21" s="58" t="s">
        <v>80</v>
      </c>
      <c r="B21" s="28">
        <v>1.2</v>
      </c>
      <c r="C21" s="28">
        <f t="shared" si="26"/>
        <v>0</v>
      </c>
      <c r="D21" s="28">
        <f t="shared" si="21"/>
        <v>0</v>
      </c>
      <c r="E21" s="28">
        <v>11.25</v>
      </c>
      <c r="F21" s="28">
        <f t="shared" si="27"/>
        <v>0</v>
      </c>
      <c r="G21" s="28">
        <v>3.6</v>
      </c>
      <c r="H21" s="28">
        <v>1.6</v>
      </c>
      <c r="I21" s="82">
        <f t="shared" si="22"/>
        <v>0</v>
      </c>
      <c r="J21" s="81">
        <f t="shared" si="28"/>
        <v>0</v>
      </c>
      <c r="K21" s="82">
        <f t="shared" si="56"/>
        <v>0</v>
      </c>
      <c r="L21" s="29">
        <v>3.67</v>
      </c>
      <c r="M21" s="30">
        <f t="shared" si="24"/>
        <v>21.32</v>
      </c>
      <c r="N21" s="116">
        <v>12</v>
      </c>
      <c r="O21" s="6"/>
      <c r="P21" s="137"/>
      <c r="Q21" s="21"/>
      <c r="R21" s="102"/>
      <c r="S21" s="108"/>
      <c r="T21" s="107"/>
      <c r="U21" s="31">
        <v>0</v>
      </c>
      <c r="V21" s="79">
        <f t="shared" si="29"/>
        <v>0</v>
      </c>
      <c r="W21" s="31">
        <v>0</v>
      </c>
      <c r="X21" s="73">
        <f t="shared" si="30"/>
        <v>0</v>
      </c>
      <c r="Y21" s="31">
        <v>0</v>
      </c>
      <c r="Z21" s="73">
        <f t="shared" si="31"/>
        <v>0</v>
      </c>
      <c r="AA21" s="31">
        <v>0</v>
      </c>
      <c r="AB21" s="73">
        <f t="shared" si="32"/>
        <v>0</v>
      </c>
      <c r="AC21" s="31">
        <v>0</v>
      </c>
      <c r="AD21" s="73">
        <f t="shared" si="33"/>
        <v>0</v>
      </c>
      <c r="AE21" s="31">
        <v>0</v>
      </c>
      <c r="AF21" s="73">
        <f t="shared" si="34"/>
        <v>0</v>
      </c>
      <c r="AG21" s="93">
        <f t="shared" si="35"/>
        <v>0</v>
      </c>
      <c r="AH21" s="31">
        <v>0</v>
      </c>
      <c r="AI21" s="101">
        <f t="shared" si="36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7"/>
        <v>8.8249999999999993</v>
      </c>
      <c r="AP21" s="94">
        <f t="shared" si="38"/>
        <v>6.1774999999999993</v>
      </c>
      <c r="AQ21" s="99">
        <f t="shared" si="39"/>
        <v>4.8537499999999998</v>
      </c>
      <c r="AR21" s="100">
        <f t="shared" si="40"/>
        <v>6.4224334624999999</v>
      </c>
      <c r="AS21" s="95">
        <f t="shared" si="41"/>
        <v>4.1477499999999994</v>
      </c>
      <c r="AT21" s="40">
        <f t="shared" si="42"/>
        <v>5.4882613224999988</v>
      </c>
      <c r="AU21" s="96">
        <f t="shared" si="43"/>
        <v>3.6182499999999997</v>
      </c>
      <c r="AV21" s="96">
        <f t="shared" si="44"/>
        <v>4.7876322174999997</v>
      </c>
      <c r="AW21" s="39">
        <f t="shared" si="45"/>
        <v>2.8945999999999996</v>
      </c>
      <c r="AX21" s="39">
        <f t="shared" si="46"/>
        <v>3.8301057739999993</v>
      </c>
      <c r="AY21" s="43">
        <f t="shared" si="47"/>
        <v>1.7649999999999999</v>
      </c>
      <c r="AZ21" s="42">
        <f t="shared" si="48"/>
        <v>0.88249999999999995</v>
      </c>
      <c r="BA21" s="44">
        <f t="shared" si="49"/>
        <v>0.52949999999999997</v>
      </c>
      <c r="BB21" s="47">
        <f t="shared" si="50"/>
        <v>0</v>
      </c>
      <c r="BC21" s="49">
        <f t="shared" si="51"/>
        <v>0.35299999999999998</v>
      </c>
      <c r="BD21" s="50">
        <f t="shared" si="52"/>
        <v>0.17649999999999999</v>
      </c>
      <c r="BE21" s="51">
        <f t="shared" si="53"/>
        <v>0.17649999999999999</v>
      </c>
      <c r="BF21" s="52">
        <f t="shared" si="54"/>
        <v>0.35299999999999998</v>
      </c>
      <c r="BG21" s="53">
        <f t="shared" si="55"/>
        <v>0.52949999999999997</v>
      </c>
      <c r="BH21" s="5"/>
    </row>
    <row r="22" spans="1:60" s="12" customFormat="1" ht="25.15" customHeight="1" x14ac:dyDescent="0.25">
      <c r="A22" s="58" t="s">
        <v>89</v>
      </c>
      <c r="B22" s="28">
        <v>4.8</v>
      </c>
      <c r="C22" s="28">
        <f t="shared" si="26"/>
        <v>0</v>
      </c>
      <c r="D22" s="28">
        <f t="shared" si="21"/>
        <v>0</v>
      </c>
      <c r="E22" s="28">
        <v>5.0999999999999996</v>
      </c>
      <c r="F22" s="28">
        <f t="shared" si="27"/>
        <v>0</v>
      </c>
      <c r="G22" s="28">
        <v>1.8</v>
      </c>
      <c r="H22" s="28">
        <v>6</v>
      </c>
      <c r="I22" s="82">
        <f t="shared" si="22"/>
        <v>0</v>
      </c>
      <c r="J22" s="81">
        <f t="shared" si="28"/>
        <v>0</v>
      </c>
      <c r="K22" s="82">
        <f t="shared" si="56"/>
        <v>0</v>
      </c>
      <c r="L22" s="29">
        <v>3.54</v>
      </c>
      <c r="M22" s="30">
        <f t="shared" si="24"/>
        <v>21.24</v>
      </c>
      <c r="N22" s="116">
        <v>13</v>
      </c>
      <c r="O22" s="6"/>
      <c r="P22" s="137"/>
      <c r="Q22" s="21"/>
      <c r="R22" s="102"/>
      <c r="S22" s="108"/>
      <c r="T22" s="107"/>
      <c r="U22" s="31">
        <v>0</v>
      </c>
      <c r="V22" s="79">
        <f t="shared" si="29"/>
        <v>0</v>
      </c>
      <c r="W22" s="31">
        <v>0</v>
      </c>
      <c r="X22" s="73">
        <f t="shared" si="30"/>
        <v>0</v>
      </c>
      <c r="Y22" s="31">
        <v>0</v>
      </c>
      <c r="Z22" s="73">
        <f t="shared" si="31"/>
        <v>0</v>
      </c>
      <c r="AA22" s="31">
        <v>0</v>
      </c>
      <c r="AB22" s="73">
        <f t="shared" si="32"/>
        <v>0</v>
      </c>
      <c r="AC22" s="31">
        <v>0</v>
      </c>
      <c r="AD22" s="73">
        <f t="shared" si="33"/>
        <v>0</v>
      </c>
      <c r="AE22" s="31">
        <v>0</v>
      </c>
      <c r="AF22" s="73">
        <f t="shared" si="34"/>
        <v>0</v>
      </c>
      <c r="AG22" s="93">
        <f t="shared" si="35"/>
        <v>0</v>
      </c>
      <c r="AH22" s="31">
        <v>0</v>
      </c>
      <c r="AI22" s="101">
        <f t="shared" si="36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7"/>
        <v>8.85</v>
      </c>
      <c r="AP22" s="94">
        <f t="shared" si="38"/>
        <v>6.1949999999999994</v>
      </c>
      <c r="AQ22" s="99">
        <f t="shared" si="39"/>
        <v>4.8674999999999997</v>
      </c>
      <c r="AR22" s="100">
        <f t="shared" si="40"/>
        <v>6.4981911587999992</v>
      </c>
      <c r="AS22" s="95">
        <f t="shared" si="41"/>
        <v>4.1594999999999995</v>
      </c>
      <c r="AT22" s="40">
        <f t="shared" si="42"/>
        <v>5.5529997175199988</v>
      </c>
      <c r="AU22" s="96">
        <f t="shared" si="43"/>
        <v>3.6284999999999998</v>
      </c>
      <c r="AV22" s="96">
        <f t="shared" si="44"/>
        <v>4.8441061365599998</v>
      </c>
      <c r="AW22" s="39">
        <f t="shared" si="45"/>
        <v>2.9027999999999996</v>
      </c>
      <c r="AX22" s="39">
        <f t="shared" si="46"/>
        <v>3.8752849092479993</v>
      </c>
      <c r="AY22" s="43">
        <f t="shared" si="47"/>
        <v>1.77</v>
      </c>
      <c r="AZ22" s="42">
        <f t="shared" si="48"/>
        <v>0.88500000000000001</v>
      </c>
      <c r="BA22" s="44">
        <f t="shared" si="49"/>
        <v>0.53099999999999992</v>
      </c>
      <c r="BB22" s="47">
        <f t="shared" si="50"/>
        <v>0</v>
      </c>
      <c r="BC22" s="49">
        <f t="shared" si="51"/>
        <v>0.35399999999999998</v>
      </c>
      <c r="BD22" s="50">
        <f t="shared" si="52"/>
        <v>0.17699999999999999</v>
      </c>
      <c r="BE22" s="51">
        <f t="shared" si="53"/>
        <v>0.17699999999999999</v>
      </c>
      <c r="BF22" s="52">
        <f t="shared" si="54"/>
        <v>0.35399999999999998</v>
      </c>
      <c r="BG22" s="53">
        <f t="shared" si="55"/>
        <v>0.53099999999999992</v>
      </c>
      <c r="BH22" s="5"/>
    </row>
    <row r="23" spans="1:60" s="12" customFormat="1" ht="25.15" customHeight="1" x14ac:dyDescent="0.25">
      <c r="A23" s="58" t="s">
        <v>97</v>
      </c>
      <c r="B23" s="28">
        <v>2</v>
      </c>
      <c r="C23" s="28">
        <f t="shared" si="26"/>
        <v>0</v>
      </c>
      <c r="D23" s="28">
        <f t="shared" si="21"/>
        <v>0</v>
      </c>
      <c r="E23" s="28">
        <v>11.25</v>
      </c>
      <c r="F23" s="28">
        <f t="shared" si="27"/>
        <v>0</v>
      </c>
      <c r="G23" s="28">
        <v>1.8</v>
      </c>
      <c r="H23" s="28">
        <v>6</v>
      </c>
      <c r="I23" s="82">
        <f t="shared" si="22"/>
        <v>0</v>
      </c>
      <c r="J23" s="81">
        <f t="shared" si="28"/>
        <v>0</v>
      </c>
      <c r="K23" s="82">
        <f t="shared" si="56"/>
        <v>0</v>
      </c>
      <c r="L23" s="29">
        <f>AM23</f>
        <v>0</v>
      </c>
      <c r="M23" s="30">
        <f t="shared" si="24"/>
        <v>21.05</v>
      </c>
      <c r="N23" s="116">
        <v>14</v>
      </c>
      <c r="O23" s="6"/>
      <c r="P23" s="137"/>
      <c r="Q23" s="21"/>
      <c r="R23" s="102"/>
      <c r="S23" s="108"/>
      <c r="T23" s="107"/>
      <c r="U23" s="31">
        <v>0</v>
      </c>
      <c r="V23" s="79">
        <f t="shared" si="29"/>
        <v>0</v>
      </c>
      <c r="W23" s="31">
        <v>0</v>
      </c>
      <c r="X23" s="73">
        <f t="shared" si="30"/>
        <v>0</v>
      </c>
      <c r="Y23" s="31">
        <v>0</v>
      </c>
      <c r="Z23" s="73">
        <f t="shared" si="31"/>
        <v>0</v>
      </c>
      <c r="AA23" s="31">
        <v>0</v>
      </c>
      <c r="AB23" s="73">
        <f t="shared" si="32"/>
        <v>0</v>
      </c>
      <c r="AC23" s="31">
        <v>0</v>
      </c>
      <c r="AD23" s="73">
        <f t="shared" si="33"/>
        <v>0</v>
      </c>
      <c r="AE23" s="31">
        <v>0</v>
      </c>
      <c r="AF23" s="73">
        <f t="shared" si="34"/>
        <v>0</v>
      </c>
      <c r="AG23" s="93">
        <f t="shared" si="35"/>
        <v>0</v>
      </c>
      <c r="AH23" s="31">
        <v>0</v>
      </c>
      <c r="AI23" s="101">
        <f t="shared" si="36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7"/>
        <v>10.525</v>
      </c>
      <c r="AP23" s="94">
        <f t="shared" si="38"/>
        <v>7.3675000000000006</v>
      </c>
      <c r="AQ23" s="99">
        <f t="shared" si="39"/>
        <v>5.7887500000000003</v>
      </c>
      <c r="AR23" s="100">
        <f t="shared" si="40"/>
        <v>7.2729313173000012</v>
      </c>
      <c r="AS23" s="95">
        <f t="shared" si="41"/>
        <v>4.9467500000000006</v>
      </c>
      <c r="AT23" s="40">
        <f t="shared" si="42"/>
        <v>6.2150503984200007</v>
      </c>
      <c r="AU23" s="96">
        <f t="shared" si="43"/>
        <v>4.3152500000000007</v>
      </c>
      <c r="AV23" s="96">
        <f t="shared" si="44"/>
        <v>5.4216397092600008</v>
      </c>
      <c r="AW23" s="39">
        <f t="shared" si="45"/>
        <v>3.4521999999999999</v>
      </c>
      <c r="AX23" s="39">
        <f t="shared" si="46"/>
        <v>4.337311767408</v>
      </c>
      <c r="AY23" s="43">
        <f t="shared" si="47"/>
        <v>2.1050000000000004</v>
      </c>
      <c r="AZ23" s="42">
        <f t="shared" si="48"/>
        <v>1.0525000000000002</v>
      </c>
      <c r="BA23" s="44">
        <f t="shared" si="49"/>
        <v>0.63150000000000006</v>
      </c>
      <c r="BB23" s="47">
        <f t="shared" si="50"/>
        <v>0</v>
      </c>
      <c r="BC23" s="49">
        <f t="shared" si="51"/>
        <v>0.42100000000000004</v>
      </c>
      <c r="BD23" s="50">
        <f t="shared" si="52"/>
        <v>0.21050000000000002</v>
      </c>
      <c r="BE23" s="51">
        <f t="shared" si="53"/>
        <v>0.21050000000000002</v>
      </c>
      <c r="BF23" s="52">
        <f t="shared" si="54"/>
        <v>0.42100000000000004</v>
      </c>
      <c r="BG23" s="53">
        <f t="shared" si="55"/>
        <v>0.63150000000000006</v>
      </c>
      <c r="BH23" s="5"/>
    </row>
    <row r="24" spans="1:60" s="12" customFormat="1" ht="25.15" customHeight="1" x14ac:dyDescent="0.25">
      <c r="A24" s="58" t="s">
        <v>93</v>
      </c>
      <c r="B24" s="28">
        <v>2.4</v>
      </c>
      <c r="C24" s="28">
        <f t="shared" si="26"/>
        <v>0</v>
      </c>
      <c r="D24" s="28">
        <f t="shared" si="21"/>
        <v>0</v>
      </c>
      <c r="E24" s="28">
        <v>11.25</v>
      </c>
      <c r="F24" s="28">
        <f t="shared" si="27"/>
        <v>0</v>
      </c>
      <c r="G24" s="28">
        <v>2.7</v>
      </c>
      <c r="H24" s="28">
        <v>4.3</v>
      </c>
      <c r="I24" s="82">
        <f t="shared" si="22"/>
        <v>0</v>
      </c>
      <c r="J24" s="81">
        <f t="shared" si="28"/>
        <v>0</v>
      </c>
      <c r="K24" s="82">
        <f t="shared" si="56"/>
        <v>0</v>
      </c>
      <c r="L24" s="29">
        <f>AM24</f>
        <v>0</v>
      </c>
      <c r="M24" s="30">
        <f t="shared" si="24"/>
        <v>20.650000000000002</v>
      </c>
      <c r="N24" s="116">
        <v>15</v>
      </c>
      <c r="O24" s="6"/>
      <c r="P24" s="137"/>
      <c r="Q24" s="21"/>
      <c r="R24" s="102"/>
      <c r="S24" s="108"/>
      <c r="T24" s="107"/>
      <c r="U24" s="31">
        <v>0</v>
      </c>
      <c r="V24" s="79">
        <f t="shared" si="29"/>
        <v>0</v>
      </c>
      <c r="W24" s="31">
        <v>0</v>
      </c>
      <c r="X24" s="73">
        <f t="shared" si="30"/>
        <v>0</v>
      </c>
      <c r="Y24" s="31">
        <v>0</v>
      </c>
      <c r="Z24" s="73">
        <f t="shared" si="31"/>
        <v>0</v>
      </c>
      <c r="AA24" s="31">
        <v>0</v>
      </c>
      <c r="AB24" s="73">
        <f t="shared" si="32"/>
        <v>0</v>
      </c>
      <c r="AC24" s="31">
        <v>0</v>
      </c>
      <c r="AD24" s="73">
        <f t="shared" si="33"/>
        <v>0</v>
      </c>
      <c r="AE24" s="31">
        <v>0</v>
      </c>
      <c r="AF24" s="73">
        <f t="shared" si="34"/>
        <v>0</v>
      </c>
      <c r="AG24" s="93">
        <f t="shared" si="35"/>
        <v>0</v>
      </c>
      <c r="AH24" s="31">
        <v>0</v>
      </c>
      <c r="AI24" s="101">
        <f t="shared" si="36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7"/>
        <v>10.325000000000001</v>
      </c>
      <c r="AP24" s="94">
        <f t="shared" si="38"/>
        <v>7.2275000000000009</v>
      </c>
      <c r="AQ24" s="99">
        <f t="shared" si="39"/>
        <v>5.6787500000000009</v>
      </c>
      <c r="AR24" s="100">
        <f t="shared" si="40"/>
        <v>6.9573198526562514</v>
      </c>
      <c r="AS24" s="95">
        <f t="shared" si="41"/>
        <v>4.8527500000000003</v>
      </c>
      <c r="AT24" s="40">
        <f t="shared" si="42"/>
        <v>5.9453460559062501</v>
      </c>
      <c r="AU24" s="96">
        <f t="shared" si="43"/>
        <v>4.23325</v>
      </c>
      <c r="AV24" s="96">
        <f t="shared" si="44"/>
        <v>5.1863657083437502</v>
      </c>
      <c r="AW24" s="39">
        <f t="shared" si="45"/>
        <v>3.3866000000000001</v>
      </c>
      <c r="AX24" s="39">
        <f t="shared" si="46"/>
        <v>4.1490925666749998</v>
      </c>
      <c r="AY24" s="43">
        <f t="shared" si="47"/>
        <v>2.0650000000000004</v>
      </c>
      <c r="AZ24" s="42">
        <f t="shared" si="48"/>
        <v>1.0325000000000002</v>
      </c>
      <c r="BA24" s="44">
        <f t="shared" si="49"/>
        <v>0.61950000000000005</v>
      </c>
      <c r="BB24" s="47">
        <f t="shared" si="50"/>
        <v>0</v>
      </c>
      <c r="BC24" s="49">
        <f t="shared" si="51"/>
        <v>0.41300000000000003</v>
      </c>
      <c r="BD24" s="50">
        <f t="shared" si="52"/>
        <v>0.20650000000000002</v>
      </c>
      <c r="BE24" s="51">
        <f t="shared" si="53"/>
        <v>0.20650000000000002</v>
      </c>
      <c r="BF24" s="52">
        <f t="shared" si="54"/>
        <v>0.41300000000000003</v>
      </c>
      <c r="BG24" s="53">
        <f t="shared" si="55"/>
        <v>0.61950000000000005</v>
      </c>
      <c r="BH24" s="5"/>
    </row>
    <row r="25" spans="1:60" s="12" customFormat="1" ht="25.15" customHeight="1" x14ac:dyDescent="0.25">
      <c r="A25" s="58" t="s">
        <v>81</v>
      </c>
      <c r="B25" s="28">
        <v>2.4</v>
      </c>
      <c r="C25" s="28">
        <f t="shared" si="26"/>
        <v>0</v>
      </c>
      <c r="D25" s="28">
        <f t="shared" si="21"/>
        <v>0</v>
      </c>
      <c r="E25" s="28">
        <v>11.25</v>
      </c>
      <c r="F25" s="28">
        <f t="shared" si="27"/>
        <v>0</v>
      </c>
      <c r="G25" s="28">
        <v>1.8</v>
      </c>
      <c r="H25" s="28">
        <f>AI25</f>
        <v>0</v>
      </c>
      <c r="I25" s="82">
        <f t="shared" si="22"/>
        <v>0</v>
      </c>
      <c r="J25" s="81">
        <f t="shared" si="28"/>
        <v>0</v>
      </c>
      <c r="K25" s="82">
        <f t="shared" si="56"/>
        <v>0</v>
      </c>
      <c r="L25" s="29">
        <v>4</v>
      </c>
      <c r="M25" s="30">
        <f t="shared" si="24"/>
        <v>19.450000000000003</v>
      </c>
      <c r="N25" s="116">
        <v>16</v>
      </c>
      <c r="O25" s="6"/>
      <c r="P25" s="137"/>
      <c r="Q25" s="21"/>
      <c r="R25" s="102"/>
      <c r="S25" s="108"/>
      <c r="T25" s="107"/>
      <c r="U25" s="31">
        <v>0</v>
      </c>
      <c r="V25" s="79">
        <f t="shared" si="29"/>
        <v>0</v>
      </c>
      <c r="W25" s="31">
        <v>0</v>
      </c>
      <c r="X25" s="73">
        <f t="shared" si="30"/>
        <v>0</v>
      </c>
      <c r="Y25" s="31">
        <v>0</v>
      </c>
      <c r="Z25" s="73">
        <f t="shared" si="31"/>
        <v>0</v>
      </c>
      <c r="AA25" s="31">
        <v>0</v>
      </c>
      <c r="AB25" s="73">
        <f t="shared" si="32"/>
        <v>0</v>
      </c>
      <c r="AC25" s="31">
        <v>0</v>
      </c>
      <c r="AD25" s="73">
        <f t="shared" si="33"/>
        <v>0</v>
      </c>
      <c r="AE25" s="31">
        <v>0</v>
      </c>
      <c r="AF25" s="73">
        <f t="shared" si="34"/>
        <v>0</v>
      </c>
      <c r="AG25" s="93">
        <f t="shared" si="35"/>
        <v>0</v>
      </c>
      <c r="AH25" s="31">
        <v>0</v>
      </c>
      <c r="AI25" s="101">
        <f t="shared" si="36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7"/>
        <v>7.7250000000000014</v>
      </c>
      <c r="AP25" s="94">
        <f t="shared" si="38"/>
        <v>5.4075000000000006</v>
      </c>
      <c r="AQ25" s="99">
        <f t="shared" si="39"/>
        <v>4.2487500000000011</v>
      </c>
      <c r="AR25" s="100">
        <f t="shared" si="40"/>
        <v>5.2410159699562513</v>
      </c>
      <c r="AS25" s="95">
        <f t="shared" si="41"/>
        <v>3.6307500000000008</v>
      </c>
      <c r="AT25" s="40">
        <f t="shared" si="42"/>
        <v>4.4786863743262506</v>
      </c>
      <c r="AU25" s="96">
        <f t="shared" si="43"/>
        <v>3.1672500000000006</v>
      </c>
      <c r="AV25" s="96">
        <f t="shared" si="44"/>
        <v>3.9069391776037508</v>
      </c>
      <c r="AW25" s="39">
        <f t="shared" si="45"/>
        <v>2.5338000000000003</v>
      </c>
      <c r="AX25" s="39">
        <f t="shared" si="46"/>
        <v>3.1255513420830003</v>
      </c>
      <c r="AY25" s="43">
        <f t="shared" si="47"/>
        <v>1.5450000000000004</v>
      </c>
      <c r="AZ25" s="42">
        <f t="shared" si="48"/>
        <v>0.77250000000000019</v>
      </c>
      <c r="BA25" s="44">
        <f t="shared" si="49"/>
        <v>0.46350000000000008</v>
      </c>
      <c r="BB25" s="47">
        <f t="shared" si="50"/>
        <v>0</v>
      </c>
      <c r="BC25" s="49">
        <f t="shared" si="51"/>
        <v>0.30900000000000005</v>
      </c>
      <c r="BD25" s="50">
        <f t="shared" si="52"/>
        <v>0.15450000000000003</v>
      </c>
      <c r="BE25" s="51">
        <f t="shared" si="53"/>
        <v>0.15450000000000003</v>
      </c>
      <c r="BF25" s="52">
        <f t="shared" si="54"/>
        <v>0.30900000000000005</v>
      </c>
      <c r="BG25" s="53">
        <f t="shared" si="55"/>
        <v>0.46350000000000008</v>
      </c>
      <c r="BH25" s="5"/>
    </row>
    <row r="26" spans="1:60" s="12" customFormat="1" ht="25.15" customHeight="1" x14ac:dyDescent="0.25">
      <c r="A26" s="58" t="s">
        <v>82</v>
      </c>
      <c r="B26" s="28">
        <v>0.8</v>
      </c>
      <c r="C26" s="28">
        <v>2.1</v>
      </c>
      <c r="D26" s="28">
        <f t="shared" si="21"/>
        <v>0</v>
      </c>
      <c r="E26" s="28">
        <v>11.25</v>
      </c>
      <c r="F26" s="28">
        <f t="shared" si="27"/>
        <v>0</v>
      </c>
      <c r="G26" s="28">
        <v>1.8</v>
      </c>
      <c r="H26" s="28">
        <v>2.5</v>
      </c>
      <c r="I26" s="82">
        <f t="shared" si="22"/>
        <v>0</v>
      </c>
      <c r="J26" s="81">
        <f t="shared" si="28"/>
        <v>0</v>
      </c>
      <c r="K26" s="82">
        <f t="shared" si="56"/>
        <v>0</v>
      </c>
      <c r="L26" s="29">
        <f>AM26</f>
        <v>0</v>
      </c>
      <c r="M26" s="30">
        <f t="shared" si="24"/>
        <v>18.450000000000003</v>
      </c>
      <c r="N26" s="116">
        <v>17</v>
      </c>
      <c r="O26" s="6"/>
      <c r="P26" s="137"/>
      <c r="Q26" s="21"/>
      <c r="R26" s="102"/>
      <c r="S26" s="108"/>
      <c r="T26" s="107"/>
      <c r="U26" s="31">
        <v>0</v>
      </c>
      <c r="V26" s="79">
        <f t="shared" si="29"/>
        <v>0</v>
      </c>
      <c r="W26" s="31">
        <v>0</v>
      </c>
      <c r="X26" s="73">
        <f t="shared" si="30"/>
        <v>0</v>
      </c>
      <c r="Y26" s="31">
        <v>0</v>
      </c>
      <c r="Z26" s="73">
        <f t="shared" si="31"/>
        <v>0</v>
      </c>
      <c r="AA26" s="31">
        <v>0</v>
      </c>
      <c r="AB26" s="73">
        <f t="shared" si="32"/>
        <v>0</v>
      </c>
      <c r="AC26" s="31">
        <v>0</v>
      </c>
      <c r="AD26" s="73">
        <f t="shared" si="33"/>
        <v>0</v>
      </c>
      <c r="AE26" s="31">
        <v>0</v>
      </c>
      <c r="AF26" s="73">
        <f t="shared" si="34"/>
        <v>0</v>
      </c>
      <c r="AG26" s="93">
        <f t="shared" si="35"/>
        <v>0</v>
      </c>
      <c r="AH26" s="31">
        <v>0</v>
      </c>
      <c r="AI26" s="101">
        <f t="shared" si="36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7"/>
        <v>9.2250000000000014</v>
      </c>
      <c r="AP26" s="94">
        <f t="shared" si="38"/>
        <v>6.4575000000000005</v>
      </c>
      <c r="AQ26" s="99">
        <f t="shared" si="39"/>
        <v>5.0737500000000004</v>
      </c>
      <c r="AR26" s="100">
        <f t="shared" si="40"/>
        <v>6.2726662687986003</v>
      </c>
      <c r="AS26" s="95">
        <f t="shared" si="41"/>
        <v>4.3357500000000009</v>
      </c>
      <c r="AT26" s="40">
        <f t="shared" si="42"/>
        <v>5.3602784478824406</v>
      </c>
      <c r="AU26" s="96">
        <f t="shared" si="43"/>
        <v>3.7822500000000003</v>
      </c>
      <c r="AV26" s="96">
        <f t="shared" si="44"/>
        <v>4.6759875821953205</v>
      </c>
      <c r="AW26" s="39">
        <f t="shared" si="45"/>
        <v>3.0258000000000003</v>
      </c>
      <c r="AX26" s="39">
        <f t="shared" si="46"/>
        <v>3.7407900657562561</v>
      </c>
      <c r="AY26" s="43">
        <f t="shared" si="47"/>
        <v>1.8450000000000002</v>
      </c>
      <c r="AZ26" s="42">
        <f t="shared" si="48"/>
        <v>0.9225000000000001</v>
      </c>
      <c r="BA26" s="44">
        <f t="shared" si="49"/>
        <v>0.5535000000000001</v>
      </c>
      <c r="BB26" s="47">
        <f t="shared" si="50"/>
        <v>0</v>
      </c>
      <c r="BC26" s="49">
        <f t="shared" si="51"/>
        <v>0.36900000000000005</v>
      </c>
      <c r="BD26" s="50">
        <f t="shared" si="52"/>
        <v>0.18450000000000003</v>
      </c>
      <c r="BE26" s="51">
        <f t="shared" si="53"/>
        <v>0.18450000000000003</v>
      </c>
      <c r="BF26" s="52">
        <f t="shared" si="54"/>
        <v>0.36900000000000005</v>
      </c>
      <c r="BG26" s="53">
        <f t="shared" si="55"/>
        <v>0.5535000000000001</v>
      </c>
      <c r="BH26" s="5"/>
    </row>
    <row r="27" spans="1:60" s="12" customFormat="1" ht="25.15" customHeight="1" x14ac:dyDescent="0.25">
      <c r="A27" s="58" t="s">
        <v>87</v>
      </c>
      <c r="B27" s="28">
        <v>5.2</v>
      </c>
      <c r="C27" s="28">
        <f>X27</f>
        <v>0</v>
      </c>
      <c r="D27" s="28">
        <f t="shared" si="21"/>
        <v>0</v>
      </c>
      <c r="E27" s="28">
        <f>AB27</f>
        <v>0</v>
      </c>
      <c r="F27" s="28">
        <f t="shared" si="27"/>
        <v>0</v>
      </c>
      <c r="G27" s="28">
        <f t="shared" ref="G27:G35" si="57">AF27</f>
        <v>0</v>
      </c>
      <c r="H27" s="28">
        <v>1.2</v>
      </c>
      <c r="I27" s="82">
        <f t="shared" si="22"/>
        <v>0</v>
      </c>
      <c r="J27" s="81">
        <f t="shared" si="28"/>
        <v>0</v>
      </c>
      <c r="K27" s="82">
        <v>8</v>
      </c>
      <c r="L27" s="29">
        <f>AM27</f>
        <v>0</v>
      </c>
      <c r="M27" s="30">
        <f t="shared" si="24"/>
        <v>14.4</v>
      </c>
      <c r="N27" s="116">
        <v>18</v>
      </c>
      <c r="O27" s="6"/>
      <c r="P27" s="137"/>
      <c r="Q27" s="21"/>
      <c r="R27" s="102"/>
      <c r="S27" s="108"/>
      <c r="T27" s="107"/>
      <c r="U27" s="31">
        <v>0</v>
      </c>
      <c r="V27" s="79">
        <f t="shared" si="29"/>
        <v>0</v>
      </c>
      <c r="W27" s="31">
        <v>0</v>
      </c>
      <c r="X27" s="73">
        <f t="shared" si="30"/>
        <v>0</v>
      </c>
      <c r="Y27" s="31">
        <v>0</v>
      </c>
      <c r="Z27" s="73">
        <f t="shared" si="31"/>
        <v>0</v>
      </c>
      <c r="AA27" s="31">
        <v>0</v>
      </c>
      <c r="AB27" s="73">
        <f t="shared" si="32"/>
        <v>0</v>
      </c>
      <c r="AC27" s="31">
        <v>0</v>
      </c>
      <c r="AD27" s="73">
        <f t="shared" si="33"/>
        <v>0</v>
      </c>
      <c r="AE27" s="31">
        <v>0</v>
      </c>
      <c r="AF27" s="73">
        <f t="shared" si="34"/>
        <v>0</v>
      </c>
      <c r="AG27" s="93">
        <f t="shared" si="35"/>
        <v>0</v>
      </c>
      <c r="AH27" s="31">
        <v>0</v>
      </c>
      <c r="AI27" s="101">
        <f t="shared" si="36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7"/>
        <v>7.2000000000000011</v>
      </c>
      <c r="AP27" s="94">
        <f t="shared" si="38"/>
        <v>5.0400000000000009</v>
      </c>
      <c r="AQ27" s="99">
        <f t="shared" si="39"/>
        <v>3.9600000000000004</v>
      </c>
      <c r="AR27" s="100">
        <f t="shared" si="40"/>
        <v>5.0073021096912012</v>
      </c>
      <c r="AS27" s="95">
        <f t="shared" si="41"/>
        <v>3.3840000000000003</v>
      </c>
      <c r="AT27" s="40">
        <f t="shared" si="42"/>
        <v>4.2789672573724804</v>
      </c>
      <c r="AU27" s="96">
        <f t="shared" si="43"/>
        <v>2.9520000000000004</v>
      </c>
      <c r="AV27" s="96">
        <f t="shared" si="44"/>
        <v>3.7327161181334407</v>
      </c>
      <c r="AW27" s="39">
        <f t="shared" si="45"/>
        <v>2.3616000000000001</v>
      </c>
      <c r="AX27" s="39">
        <f t="shared" si="46"/>
        <v>2.9861728945067521</v>
      </c>
      <c r="AY27" s="43">
        <f t="shared" si="47"/>
        <v>1.4400000000000002</v>
      </c>
      <c r="AZ27" s="42">
        <f t="shared" si="48"/>
        <v>0.72000000000000008</v>
      </c>
      <c r="BA27" s="44">
        <f t="shared" si="49"/>
        <v>0.43200000000000005</v>
      </c>
      <c r="BB27" s="47">
        <f t="shared" si="50"/>
        <v>0</v>
      </c>
      <c r="BC27" s="49">
        <f t="shared" si="51"/>
        <v>0.28800000000000003</v>
      </c>
      <c r="BD27" s="50">
        <f t="shared" si="52"/>
        <v>0.14400000000000002</v>
      </c>
      <c r="BE27" s="51">
        <f t="shared" si="53"/>
        <v>0.14400000000000002</v>
      </c>
      <c r="BF27" s="52">
        <f t="shared" si="54"/>
        <v>0.28800000000000003</v>
      </c>
      <c r="BG27" s="53">
        <f t="shared" si="55"/>
        <v>0.43200000000000005</v>
      </c>
      <c r="BH27" s="5"/>
    </row>
    <row r="28" spans="1:60" s="12" customFormat="1" ht="25.15" customHeight="1" x14ac:dyDescent="0.25">
      <c r="A28" s="58" t="s">
        <v>92</v>
      </c>
      <c r="B28" s="28">
        <v>5.2</v>
      </c>
      <c r="C28" s="28">
        <v>3.6</v>
      </c>
      <c r="D28" s="28">
        <f t="shared" si="21"/>
        <v>0</v>
      </c>
      <c r="E28" s="28">
        <f>AB28</f>
        <v>0</v>
      </c>
      <c r="F28" s="28">
        <f t="shared" si="27"/>
        <v>0</v>
      </c>
      <c r="G28" s="28">
        <f t="shared" si="57"/>
        <v>0</v>
      </c>
      <c r="H28" s="28">
        <v>3.2</v>
      </c>
      <c r="I28" s="82">
        <f t="shared" si="22"/>
        <v>0</v>
      </c>
      <c r="J28" s="81">
        <f t="shared" si="28"/>
        <v>0</v>
      </c>
      <c r="K28" s="82">
        <f t="shared" ref="K28:K35" si="58">AL28</f>
        <v>0</v>
      </c>
      <c r="L28" s="29">
        <f>AM28</f>
        <v>0</v>
      </c>
      <c r="M28" s="30">
        <f t="shared" si="24"/>
        <v>12</v>
      </c>
      <c r="N28" s="116">
        <v>19</v>
      </c>
      <c r="O28" s="6"/>
      <c r="P28" s="137"/>
      <c r="Q28" s="21"/>
      <c r="R28" s="102"/>
      <c r="S28" s="108"/>
      <c r="T28" s="107"/>
      <c r="U28" s="31">
        <v>0</v>
      </c>
      <c r="V28" s="79">
        <f t="shared" si="29"/>
        <v>0</v>
      </c>
      <c r="W28" s="31">
        <v>0</v>
      </c>
      <c r="X28" s="73">
        <f t="shared" si="30"/>
        <v>0</v>
      </c>
      <c r="Y28" s="31">
        <v>0</v>
      </c>
      <c r="Z28" s="73">
        <f t="shared" si="31"/>
        <v>0</v>
      </c>
      <c r="AA28" s="31">
        <v>0</v>
      </c>
      <c r="AB28" s="73">
        <f t="shared" si="32"/>
        <v>0</v>
      </c>
      <c r="AC28" s="31">
        <v>0</v>
      </c>
      <c r="AD28" s="73">
        <f t="shared" si="33"/>
        <v>0</v>
      </c>
      <c r="AE28" s="31">
        <v>0</v>
      </c>
      <c r="AF28" s="73">
        <f t="shared" si="34"/>
        <v>0</v>
      </c>
      <c r="AG28" s="93">
        <f t="shared" si="35"/>
        <v>0</v>
      </c>
      <c r="AH28" s="31">
        <v>0</v>
      </c>
      <c r="AI28" s="101">
        <f t="shared" si="36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7"/>
        <v>6</v>
      </c>
      <c r="AP28" s="94">
        <f t="shared" si="38"/>
        <v>4.2</v>
      </c>
      <c r="AQ28" s="99">
        <f t="shared" si="39"/>
        <v>3.3</v>
      </c>
      <c r="AR28" s="100">
        <f t="shared" si="40"/>
        <v>4.1348783823187496</v>
      </c>
      <c r="AS28" s="95">
        <f t="shared" si="41"/>
        <v>2.82</v>
      </c>
      <c r="AT28" s="40">
        <f t="shared" si="42"/>
        <v>3.5334415267087498</v>
      </c>
      <c r="AU28" s="96">
        <f t="shared" si="43"/>
        <v>2.46</v>
      </c>
      <c r="AV28" s="96">
        <f t="shared" si="44"/>
        <v>3.08236388500125</v>
      </c>
      <c r="AW28" s="39">
        <f t="shared" si="45"/>
        <v>1.9679999999999997</v>
      </c>
      <c r="AX28" s="39">
        <f t="shared" si="46"/>
        <v>2.4658911080009998</v>
      </c>
      <c r="AY28" s="43">
        <f t="shared" si="47"/>
        <v>1.2</v>
      </c>
      <c r="AZ28" s="42">
        <f t="shared" si="48"/>
        <v>0.6</v>
      </c>
      <c r="BA28" s="44">
        <f t="shared" si="49"/>
        <v>0.36</v>
      </c>
      <c r="BB28" s="47">
        <f t="shared" si="50"/>
        <v>0</v>
      </c>
      <c r="BC28" s="49">
        <f t="shared" si="51"/>
        <v>0.24</v>
      </c>
      <c r="BD28" s="50">
        <f t="shared" si="52"/>
        <v>0.12</v>
      </c>
      <c r="BE28" s="51">
        <f t="shared" si="53"/>
        <v>0.12</v>
      </c>
      <c r="BF28" s="52">
        <f t="shared" si="54"/>
        <v>0.24</v>
      </c>
      <c r="BG28" s="53">
        <f t="shared" si="55"/>
        <v>0.36</v>
      </c>
      <c r="BH28" s="5"/>
    </row>
    <row r="29" spans="1:60" s="12" customFormat="1" ht="25.15" customHeight="1" x14ac:dyDescent="0.25">
      <c r="A29" s="58" t="s">
        <v>74</v>
      </c>
      <c r="B29" s="28">
        <v>0.8</v>
      </c>
      <c r="C29" s="28">
        <f>X29</f>
        <v>0</v>
      </c>
      <c r="D29" s="28">
        <f t="shared" si="21"/>
        <v>0</v>
      </c>
      <c r="E29" s="28">
        <v>3.75</v>
      </c>
      <c r="F29" s="28">
        <f t="shared" si="27"/>
        <v>0</v>
      </c>
      <c r="G29" s="28">
        <f t="shared" si="57"/>
        <v>0</v>
      </c>
      <c r="H29" s="28">
        <v>5.3</v>
      </c>
      <c r="I29" s="82">
        <f t="shared" si="22"/>
        <v>0</v>
      </c>
      <c r="J29" s="81">
        <f t="shared" si="28"/>
        <v>0</v>
      </c>
      <c r="K29" s="82">
        <f t="shared" si="58"/>
        <v>0</v>
      </c>
      <c r="L29" s="29">
        <v>1.86</v>
      </c>
      <c r="M29" s="30">
        <f t="shared" si="24"/>
        <v>11.709999999999999</v>
      </c>
      <c r="N29" s="116">
        <v>20</v>
      </c>
      <c r="O29" s="6"/>
      <c r="P29" s="137"/>
      <c r="Q29" s="21"/>
      <c r="R29" s="102"/>
      <c r="S29" s="108"/>
      <c r="T29" s="107"/>
      <c r="U29" s="31">
        <v>0</v>
      </c>
      <c r="V29" s="79">
        <f t="shared" si="29"/>
        <v>0</v>
      </c>
      <c r="W29" s="31">
        <v>0</v>
      </c>
      <c r="X29" s="73">
        <f t="shared" si="30"/>
        <v>0</v>
      </c>
      <c r="Y29" s="31">
        <v>0</v>
      </c>
      <c r="Z29" s="73">
        <f t="shared" si="31"/>
        <v>0</v>
      </c>
      <c r="AA29" s="31">
        <v>0</v>
      </c>
      <c r="AB29" s="73">
        <f t="shared" si="32"/>
        <v>0</v>
      </c>
      <c r="AC29" s="31">
        <v>0</v>
      </c>
      <c r="AD29" s="73">
        <f t="shared" si="33"/>
        <v>0</v>
      </c>
      <c r="AE29" s="31">
        <v>0</v>
      </c>
      <c r="AF29" s="73">
        <f t="shared" si="34"/>
        <v>0</v>
      </c>
      <c r="AG29" s="93">
        <f t="shared" si="35"/>
        <v>0</v>
      </c>
      <c r="AH29" s="31">
        <v>0</v>
      </c>
      <c r="AI29" s="101">
        <f t="shared" si="36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7"/>
        <v>4.9249999999999998</v>
      </c>
      <c r="AP29" s="94">
        <f t="shared" si="38"/>
        <v>3.4474999999999998</v>
      </c>
      <c r="AQ29" s="99">
        <f t="shared" si="39"/>
        <v>2.7087499999999998</v>
      </c>
      <c r="AR29" s="100">
        <f t="shared" si="40"/>
        <v>3.2249900730406904</v>
      </c>
      <c r="AS29" s="95">
        <f t="shared" si="41"/>
        <v>2.3147499999999996</v>
      </c>
      <c r="AT29" s="40">
        <f t="shared" si="42"/>
        <v>2.7559006078711352</v>
      </c>
      <c r="AU29" s="96">
        <f t="shared" si="43"/>
        <v>2.01925</v>
      </c>
      <c r="AV29" s="96">
        <f t="shared" si="44"/>
        <v>2.4040835089939696</v>
      </c>
      <c r="AW29" s="39">
        <f t="shared" si="45"/>
        <v>1.6153999999999997</v>
      </c>
      <c r="AX29" s="39">
        <f t="shared" si="46"/>
        <v>1.9232668071951753</v>
      </c>
      <c r="AY29" s="43">
        <f t="shared" si="47"/>
        <v>0.98499999999999988</v>
      </c>
      <c r="AZ29" s="42">
        <f t="shared" si="48"/>
        <v>0.49249999999999994</v>
      </c>
      <c r="BA29" s="44">
        <f t="shared" si="49"/>
        <v>0.29549999999999998</v>
      </c>
      <c r="BB29" s="47">
        <f t="shared" si="50"/>
        <v>0</v>
      </c>
      <c r="BC29" s="49">
        <f t="shared" si="51"/>
        <v>0.19699999999999998</v>
      </c>
      <c r="BD29" s="50">
        <f t="shared" si="52"/>
        <v>9.849999999999999E-2</v>
      </c>
      <c r="BE29" s="51">
        <f t="shared" si="53"/>
        <v>9.849999999999999E-2</v>
      </c>
      <c r="BF29" s="52">
        <f t="shared" si="54"/>
        <v>0.19699999999999998</v>
      </c>
      <c r="BG29" s="53">
        <f t="shared" si="55"/>
        <v>0.29549999999999998</v>
      </c>
      <c r="BH29" s="5"/>
    </row>
    <row r="30" spans="1:60" s="12" customFormat="1" ht="25.15" customHeight="1" x14ac:dyDescent="0.25">
      <c r="A30" s="58" t="s">
        <v>78</v>
      </c>
      <c r="B30" s="28">
        <v>9.6</v>
      </c>
      <c r="C30" s="28">
        <v>0</v>
      </c>
      <c r="D30" s="28">
        <f t="shared" si="21"/>
        <v>0</v>
      </c>
      <c r="E30" s="28">
        <f>AB30</f>
        <v>0</v>
      </c>
      <c r="F30" s="28">
        <f t="shared" si="27"/>
        <v>0</v>
      </c>
      <c r="G30" s="28">
        <f t="shared" si="57"/>
        <v>0</v>
      </c>
      <c r="H30" s="28">
        <v>0.7</v>
      </c>
      <c r="I30" s="82">
        <f t="shared" si="22"/>
        <v>0</v>
      </c>
      <c r="J30" s="81">
        <f t="shared" si="28"/>
        <v>0</v>
      </c>
      <c r="K30" s="82">
        <f t="shared" si="58"/>
        <v>0</v>
      </c>
      <c r="L30" s="29">
        <f>AM30</f>
        <v>0</v>
      </c>
      <c r="M30" s="30">
        <f t="shared" si="24"/>
        <v>10.299999999999999</v>
      </c>
      <c r="N30" s="116">
        <v>21</v>
      </c>
      <c r="O30" s="6"/>
      <c r="P30" s="137"/>
      <c r="Q30" s="21"/>
      <c r="R30" s="102"/>
      <c r="S30" s="108"/>
      <c r="T30" s="107"/>
      <c r="U30" s="31">
        <v>0</v>
      </c>
      <c r="V30" s="79">
        <f t="shared" si="29"/>
        <v>0</v>
      </c>
      <c r="W30" s="31">
        <v>0</v>
      </c>
      <c r="X30" s="73">
        <f t="shared" si="30"/>
        <v>0</v>
      </c>
      <c r="Y30" s="31">
        <v>0</v>
      </c>
      <c r="Z30" s="73">
        <f t="shared" si="31"/>
        <v>0</v>
      </c>
      <c r="AA30" s="31">
        <v>0</v>
      </c>
      <c r="AB30" s="73">
        <f t="shared" si="32"/>
        <v>0</v>
      </c>
      <c r="AC30" s="31">
        <v>0</v>
      </c>
      <c r="AD30" s="73">
        <f t="shared" si="33"/>
        <v>0</v>
      </c>
      <c r="AE30" s="31">
        <v>0</v>
      </c>
      <c r="AF30" s="73">
        <f t="shared" si="34"/>
        <v>0</v>
      </c>
      <c r="AG30" s="93">
        <f t="shared" si="35"/>
        <v>0</v>
      </c>
      <c r="AH30" s="31">
        <v>0</v>
      </c>
      <c r="AI30" s="101">
        <f t="shared" si="36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7"/>
        <v>5.1499999999999995</v>
      </c>
      <c r="AP30" s="94">
        <f t="shared" si="38"/>
        <v>3.605</v>
      </c>
      <c r="AQ30" s="99">
        <f t="shared" si="39"/>
        <v>2.8325</v>
      </c>
      <c r="AR30" s="100">
        <f t="shared" si="40"/>
        <v>3.4785846256862558</v>
      </c>
      <c r="AS30" s="95">
        <f t="shared" si="41"/>
        <v>2.4204999999999997</v>
      </c>
      <c r="AT30" s="40">
        <f t="shared" si="42"/>
        <v>2.9726086801318909</v>
      </c>
      <c r="AU30" s="96">
        <f t="shared" si="43"/>
        <v>2.1114999999999999</v>
      </c>
      <c r="AV30" s="96">
        <f t="shared" si="44"/>
        <v>2.5931267209661177</v>
      </c>
      <c r="AW30" s="39">
        <f t="shared" si="45"/>
        <v>1.6891999999999998</v>
      </c>
      <c r="AX30" s="39">
        <f t="shared" si="46"/>
        <v>2.0745013767728944</v>
      </c>
      <c r="AY30" s="43">
        <f t="shared" si="47"/>
        <v>1.03</v>
      </c>
      <c r="AZ30" s="42">
        <f t="shared" si="48"/>
        <v>0.51500000000000001</v>
      </c>
      <c r="BA30" s="44">
        <f t="shared" si="49"/>
        <v>0.309</v>
      </c>
      <c r="BB30" s="47">
        <f t="shared" si="50"/>
        <v>0</v>
      </c>
      <c r="BC30" s="49">
        <f t="shared" si="51"/>
        <v>0.20599999999999999</v>
      </c>
      <c r="BD30" s="50">
        <f t="shared" si="52"/>
        <v>0.10299999999999999</v>
      </c>
      <c r="BE30" s="51">
        <f t="shared" si="53"/>
        <v>0.10299999999999999</v>
      </c>
      <c r="BF30" s="52">
        <f t="shared" si="54"/>
        <v>0.20599999999999999</v>
      </c>
      <c r="BG30" s="53">
        <f t="shared" si="55"/>
        <v>0.309</v>
      </c>
      <c r="BH30" s="5"/>
    </row>
    <row r="31" spans="1:60" s="12" customFormat="1" ht="25.15" customHeight="1" x14ac:dyDescent="0.25">
      <c r="A31" s="58" t="s">
        <v>94</v>
      </c>
      <c r="B31" s="28">
        <f>V31</f>
        <v>0</v>
      </c>
      <c r="C31" s="28">
        <f>X31</f>
        <v>0</v>
      </c>
      <c r="D31" s="28">
        <f t="shared" si="21"/>
        <v>0</v>
      </c>
      <c r="E31" s="28">
        <v>8.5500000000000007</v>
      </c>
      <c r="F31" s="28">
        <f t="shared" si="27"/>
        <v>0</v>
      </c>
      <c r="G31" s="28">
        <f t="shared" si="57"/>
        <v>0</v>
      </c>
      <c r="H31" s="28">
        <v>1.1000000000000001</v>
      </c>
      <c r="I31" s="82">
        <f t="shared" si="22"/>
        <v>0</v>
      </c>
      <c r="J31" s="81">
        <f t="shared" si="28"/>
        <v>0</v>
      </c>
      <c r="K31" s="82">
        <f t="shared" si="58"/>
        <v>0</v>
      </c>
      <c r="L31" s="29">
        <f>AM31</f>
        <v>0</v>
      </c>
      <c r="M31" s="30">
        <f t="shared" si="24"/>
        <v>9.65</v>
      </c>
      <c r="N31" s="116">
        <v>22</v>
      </c>
      <c r="O31" s="6"/>
      <c r="P31" s="137"/>
      <c r="Q31" s="21"/>
      <c r="R31" s="102"/>
      <c r="S31" s="108"/>
      <c r="T31" s="107"/>
      <c r="U31" s="31">
        <v>0</v>
      </c>
      <c r="V31" s="79">
        <f t="shared" si="29"/>
        <v>0</v>
      </c>
      <c r="W31" s="31">
        <v>0</v>
      </c>
      <c r="X31" s="73">
        <f t="shared" si="30"/>
        <v>0</v>
      </c>
      <c r="Y31" s="31">
        <v>0</v>
      </c>
      <c r="Z31" s="73">
        <f t="shared" si="31"/>
        <v>0</v>
      </c>
      <c r="AA31" s="31">
        <v>0</v>
      </c>
      <c r="AB31" s="73">
        <f t="shared" si="32"/>
        <v>0</v>
      </c>
      <c r="AC31" s="31">
        <v>0</v>
      </c>
      <c r="AD31" s="73">
        <f t="shared" si="33"/>
        <v>0</v>
      </c>
      <c r="AE31" s="31">
        <v>0</v>
      </c>
      <c r="AF31" s="73">
        <f t="shared" si="34"/>
        <v>0</v>
      </c>
      <c r="AG31" s="93">
        <f t="shared" si="35"/>
        <v>0</v>
      </c>
      <c r="AH31" s="31">
        <v>0</v>
      </c>
      <c r="AI31" s="101">
        <f t="shared" si="36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37"/>
        <v>4.8250000000000002</v>
      </c>
      <c r="AP31" s="94">
        <f t="shared" si="38"/>
        <v>3.3774999999999999</v>
      </c>
      <c r="AQ31" s="99">
        <f t="shared" si="39"/>
        <v>2.6537500000000001</v>
      </c>
      <c r="AR31" s="100">
        <f t="shared" si="40"/>
        <v>3.1369546535852009</v>
      </c>
      <c r="AS31" s="95">
        <f t="shared" si="41"/>
        <v>2.2677499999999999</v>
      </c>
      <c r="AT31" s="40">
        <f t="shared" si="42"/>
        <v>2.6806703403364445</v>
      </c>
      <c r="AU31" s="96">
        <f t="shared" si="43"/>
        <v>1.9782500000000001</v>
      </c>
      <c r="AV31" s="96">
        <f t="shared" si="44"/>
        <v>2.3384571053998773</v>
      </c>
      <c r="AW31" s="39">
        <f t="shared" si="45"/>
        <v>1.5826</v>
      </c>
      <c r="AX31" s="39">
        <f t="shared" si="46"/>
        <v>1.8707656843199016</v>
      </c>
      <c r="AY31" s="43">
        <f t="shared" si="47"/>
        <v>0.96500000000000008</v>
      </c>
      <c r="AZ31" s="42">
        <f t="shared" si="48"/>
        <v>0.48250000000000004</v>
      </c>
      <c r="BA31" s="44">
        <f t="shared" si="49"/>
        <v>0.28949999999999998</v>
      </c>
      <c r="BB31" s="47">
        <f t="shared" si="50"/>
        <v>0</v>
      </c>
      <c r="BC31" s="49">
        <f t="shared" si="51"/>
        <v>0.193</v>
      </c>
      <c r="BD31" s="50">
        <f t="shared" si="52"/>
        <v>9.6500000000000002E-2</v>
      </c>
      <c r="BE31" s="51">
        <f t="shared" si="53"/>
        <v>9.6500000000000002E-2</v>
      </c>
      <c r="BF31" s="52">
        <f t="shared" si="54"/>
        <v>0.193</v>
      </c>
      <c r="BG31" s="53">
        <f t="shared" si="55"/>
        <v>0.28949999999999998</v>
      </c>
      <c r="BH31" s="5"/>
    </row>
    <row r="32" spans="1:60" s="12" customFormat="1" ht="25.15" customHeight="1" x14ac:dyDescent="0.25">
      <c r="A32" s="58" t="s">
        <v>85</v>
      </c>
      <c r="B32" s="28">
        <v>3.6</v>
      </c>
      <c r="C32" s="28">
        <f>X32</f>
        <v>0</v>
      </c>
      <c r="D32" s="28">
        <f t="shared" si="21"/>
        <v>0</v>
      </c>
      <c r="E32" s="28">
        <f>AB32</f>
        <v>0</v>
      </c>
      <c r="F32" s="28">
        <f t="shared" si="27"/>
        <v>0</v>
      </c>
      <c r="G32" s="28">
        <f t="shared" si="57"/>
        <v>0</v>
      </c>
      <c r="H32" s="28">
        <f>AI32</f>
        <v>0</v>
      </c>
      <c r="I32" s="82">
        <f t="shared" si="22"/>
        <v>0</v>
      </c>
      <c r="J32" s="81">
        <f t="shared" si="28"/>
        <v>0</v>
      </c>
      <c r="K32" s="82">
        <f t="shared" si="58"/>
        <v>0</v>
      </c>
      <c r="L32" s="29">
        <v>0.85</v>
      </c>
      <c r="M32" s="30">
        <f t="shared" si="24"/>
        <v>4.45</v>
      </c>
      <c r="N32" s="116">
        <v>23</v>
      </c>
      <c r="O32" s="6"/>
      <c r="P32" s="137"/>
      <c r="Q32" s="21"/>
      <c r="R32" s="102"/>
      <c r="S32" s="108"/>
      <c r="T32" s="107"/>
      <c r="U32" s="31">
        <v>0</v>
      </c>
      <c r="V32" s="79">
        <f t="shared" si="29"/>
        <v>0</v>
      </c>
      <c r="W32" s="31">
        <v>0</v>
      </c>
      <c r="X32" s="73">
        <f t="shared" si="30"/>
        <v>0</v>
      </c>
      <c r="Y32" s="31">
        <v>0</v>
      </c>
      <c r="Z32" s="73">
        <f t="shared" si="31"/>
        <v>0</v>
      </c>
      <c r="AA32" s="31">
        <v>0</v>
      </c>
      <c r="AB32" s="73">
        <f t="shared" si="32"/>
        <v>0</v>
      </c>
      <c r="AC32" s="31">
        <v>0</v>
      </c>
      <c r="AD32" s="73">
        <f t="shared" si="33"/>
        <v>0</v>
      </c>
      <c r="AE32" s="31">
        <v>0</v>
      </c>
      <c r="AF32" s="73">
        <f t="shared" si="34"/>
        <v>0</v>
      </c>
      <c r="AG32" s="93">
        <f t="shared" si="35"/>
        <v>0</v>
      </c>
      <c r="AH32" s="31">
        <v>0</v>
      </c>
      <c r="AI32" s="101">
        <f t="shared" si="36"/>
        <v>0</v>
      </c>
      <c r="AJ32" s="109">
        <v>0</v>
      </c>
      <c r="AK32" s="110">
        <v>0</v>
      </c>
      <c r="AL32" s="111">
        <v>0</v>
      </c>
      <c r="AM32" s="112">
        <v>0</v>
      </c>
      <c r="AN32" s="92"/>
      <c r="AO32" s="37">
        <f t="shared" si="37"/>
        <v>1.8000000000000003</v>
      </c>
      <c r="AP32" s="94">
        <f t="shared" si="38"/>
        <v>1.2600000000000002</v>
      </c>
      <c r="AQ32" s="99">
        <f t="shared" si="39"/>
        <v>0.9900000000000001</v>
      </c>
      <c r="AR32" s="100">
        <f t="shared" si="40"/>
        <v>1.1388556217634751</v>
      </c>
      <c r="AS32" s="95">
        <f t="shared" si="41"/>
        <v>0.84600000000000009</v>
      </c>
      <c r="AT32" s="40">
        <f t="shared" si="42"/>
        <v>0.97320389496151516</v>
      </c>
      <c r="AU32" s="96">
        <f t="shared" si="43"/>
        <v>0.7380000000000001</v>
      </c>
      <c r="AV32" s="96">
        <f t="shared" si="44"/>
        <v>0.84896509986004509</v>
      </c>
      <c r="AW32" s="39">
        <f t="shared" si="45"/>
        <v>0.59040000000000004</v>
      </c>
      <c r="AX32" s="39">
        <f t="shared" si="46"/>
        <v>0.67917207988803607</v>
      </c>
      <c r="AY32" s="43">
        <f t="shared" si="47"/>
        <v>0.36000000000000004</v>
      </c>
      <c r="AZ32" s="42">
        <f t="shared" si="48"/>
        <v>0.18000000000000002</v>
      </c>
      <c r="BA32" s="44">
        <f t="shared" si="49"/>
        <v>0.10800000000000001</v>
      </c>
      <c r="BB32" s="47">
        <f t="shared" si="50"/>
        <v>0</v>
      </c>
      <c r="BC32" s="49">
        <f t="shared" si="51"/>
        <v>7.2000000000000008E-2</v>
      </c>
      <c r="BD32" s="50">
        <f t="shared" si="52"/>
        <v>3.6000000000000004E-2</v>
      </c>
      <c r="BE32" s="51">
        <f t="shared" si="53"/>
        <v>3.6000000000000004E-2</v>
      </c>
      <c r="BF32" s="52">
        <f t="shared" si="54"/>
        <v>7.2000000000000008E-2</v>
      </c>
      <c r="BG32" s="53">
        <f t="shared" si="55"/>
        <v>0.10800000000000001</v>
      </c>
      <c r="BH32" s="5"/>
    </row>
    <row r="33" spans="1:60" s="12" customFormat="1" ht="25.15" customHeight="1" x14ac:dyDescent="0.25">
      <c r="A33" s="58" t="s">
        <v>79</v>
      </c>
      <c r="B33" s="28">
        <v>0.8</v>
      </c>
      <c r="C33" s="28">
        <f>X33</f>
        <v>0</v>
      </c>
      <c r="D33" s="28">
        <f t="shared" si="21"/>
        <v>0</v>
      </c>
      <c r="E33" s="28">
        <v>1.35</v>
      </c>
      <c r="F33" s="28">
        <f t="shared" si="27"/>
        <v>0</v>
      </c>
      <c r="G33" s="28">
        <f t="shared" si="57"/>
        <v>0</v>
      </c>
      <c r="H33" s="28">
        <f>AI33</f>
        <v>0</v>
      </c>
      <c r="I33" s="82">
        <f t="shared" si="22"/>
        <v>0</v>
      </c>
      <c r="J33" s="81">
        <f t="shared" si="28"/>
        <v>0</v>
      </c>
      <c r="K33" s="82">
        <f t="shared" si="58"/>
        <v>0</v>
      </c>
      <c r="L33" s="29">
        <f>AM33</f>
        <v>0</v>
      </c>
      <c r="M33" s="30">
        <f t="shared" si="24"/>
        <v>2.1500000000000004</v>
      </c>
      <c r="N33" s="116">
        <v>24</v>
      </c>
      <c r="O33" s="6"/>
      <c r="P33" s="137"/>
      <c r="Q33" s="21"/>
      <c r="R33" s="102"/>
      <c r="S33" s="108"/>
      <c r="T33" s="107"/>
      <c r="U33" s="31">
        <v>0</v>
      </c>
      <c r="V33" s="79">
        <f t="shared" si="29"/>
        <v>0</v>
      </c>
      <c r="W33" s="31">
        <v>0</v>
      </c>
      <c r="X33" s="73">
        <f t="shared" si="30"/>
        <v>0</v>
      </c>
      <c r="Y33" s="31">
        <v>0</v>
      </c>
      <c r="Z33" s="73">
        <f t="shared" si="31"/>
        <v>0</v>
      </c>
      <c r="AA33" s="31">
        <v>0</v>
      </c>
      <c r="AB33" s="73">
        <f t="shared" si="32"/>
        <v>0</v>
      </c>
      <c r="AC33" s="31">
        <v>0</v>
      </c>
      <c r="AD33" s="73">
        <f t="shared" si="33"/>
        <v>0</v>
      </c>
      <c r="AE33" s="31">
        <v>0</v>
      </c>
      <c r="AF33" s="73">
        <f t="shared" si="34"/>
        <v>0</v>
      </c>
      <c r="AG33" s="93">
        <f t="shared" si="35"/>
        <v>0</v>
      </c>
      <c r="AH33" s="31">
        <v>0</v>
      </c>
      <c r="AI33" s="101">
        <f t="shared" si="36"/>
        <v>0</v>
      </c>
      <c r="AJ33" s="109">
        <v>0</v>
      </c>
      <c r="AK33" s="110">
        <v>0</v>
      </c>
      <c r="AL33" s="111">
        <v>0</v>
      </c>
      <c r="AM33" s="112">
        <v>0</v>
      </c>
      <c r="AN33" s="92"/>
      <c r="AO33" s="37">
        <f t="shared" si="37"/>
        <v>1.0750000000000002</v>
      </c>
      <c r="AP33" s="94">
        <f t="shared" si="38"/>
        <v>0.75250000000000017</v>
      </c>
      <c r="AQ33" s="99">
        <f t="shared" si="39"/>
        <v>0.59125000000000016</v>
      </c>
      <c r="AR33" s="100">
        <f t="shared" si="40"/>
        <v>0.66058728657037502</v>
      </c>
      <c r="AS33" s="95">
        <f t="shared" si="41"/>
        <v>0.50525000000000009</v>
      </c>
      <c r="AT33" s="40">
        <f t="shared" si="42"/>
        <v>0.56450186306922956</v>
      </c>
      <c r="AU33" s="96">
        <f t="shared" si="43"/>
        <v>0.44075000000000009</v>
      </c>
      <c r="AV33" s="96">
        <f t="shared" si="44"/>
        <v>0.49243779544337046</v>
      </c>
      <c r="AW33" s="39">
        <f t="shared" si="45"/>
        <v>0.35260000000000008</v>
      </c>
      <c r="AX33" s="39">
        <f t="shared" si="46"/>
        <v>0.39395023635469634</v>
      </c>
      <c r="AY33" s="43">
        <f t="shared" si="47"/>
        <v>0.21500000000000005</v>
      </c>
      <c r="AZ33" s="42">
        <f t="shared" si="48"/>
        <v>0.10750000000000003</v>
      </c>
      <c r="BA33" s="44">
        <f t="shared" si="49"/>
        <v>6.4500000000000016E-2</v>
      </c>
      <c r="BB33" s="47">
        <f t="shared" si="50"/>
        <v>0</v>
      </c>
      <c r="BC33" s="49">
        <f t="shared" si="51"/>
        <v>4.300000000000001E-2</v>
      </c>
      <c r="BD33" s="50">
        <f t="shared" si="52"/>
        <v>2.1500000000000005E-2</v>
      </c>
      <c r="BE33" s="51">
        <f t="shared" si="53"/>
        <v>2.1500000000000005E-2</v>
      </c>
      <c r="BF33" s="52">
        <f t="shared" si="54"/>
        <v>4.300000000000001E-2</v>
      </c>
      <c r="BG33" s="53">
        <f t="shared" si="55"/>
        <v>6.4500000000000016E-2</v>
      </c>
      <c r="BH33" s="5"/>
    </row>
    <row r="34" spans="1:60" s="12" customFormat="1" ht="25.15" customHeight="1" x14ac:dyDescent="0.25">
      <c r="A34" s="58" t="s">
        <v>86</v>
      </c>
      <c r="B34" s="28">
        <f>V34</f>
        <v>0</v>
      </c>
      <c r="C34" s="28">
        <f>X34</f>
        <v>0</v>
      </c>
      <c r="D34" s="28">
        <f t="shared" si="21"/>
        <v>0</v>
      </c>
      <c r="E34" s="28">
        <f>AB34</f>
        <v>0</v>
      </c>
      <c r="F34" s="28">
        <f t="shared" si="27"/>
        <v>0</v>
      </c>
      <c r="G34" s="28">
        <f t="shared" si="57"/>
        <v>0</v>
      </c>
      <c r="H34" s="28">
        <v>0.4</v>
      </c>
      <c r="I34" s="82">
        <f t="shared" si="22"/>
        <v>0</v>
      </c>
      <c r="J34" s="81">
        <f t="shared" si="28"/>
        <v>0</v>
      </c>
      <c r="K34" s="82">
        <f t="shared" si="58"/>
        <v>0</v>
      </c>
      <c r="L34" s="29">
        <v>7.0000000000000007E-2</v>
      </c>
      <c r="M34" s="30">
        <f t="shared" si="24"/>
        <v>0.47000000000000003</v>
      </c>
      <c r="N34" s="116">
        <v>25</v>
      </c>
      <c r="O34" s="6"/>
      <c r="P34" s="137"/>
      <c r="Q34" s="21"/>
      <c r="R34" s="102"/>
      <c r="S34" s="108"/>
      <c r="T34" s="107"/>
      <c r="U34" s="31">
        <v>0</v>
      </c>
      <c r="V34" s="79">
        <f t="shared" si="29"/>
        <v>0</v>
      </c>
      <c r="W34" s="31">
        <v>0</v>
      </c>
      <c r="X34" s="73">
        <f t="shared" si="30"/>
        <v>0</v>
      </c>
      <c r="Y34" s="31">
        <v>0</v>
      </c>
      <c r="Z34" s="73">
        <f t="shared" si="31"/>
        <v>0</v>
      </c>
      <c r="AA34" s="31">
        <v>0</v>
      </c>
      <c r="AB34" s="73">
        <f t="shared" si="32"/>
        <v>0</v>
      </c>
      <c r="AC34" s="31">
        <v>0</v>
      </c>
      <c r="AD34" s="73">
        <f t="shared" si="33"/>
        <v>0</v>
      </c>
      <c r="AE34" s="31">
        <v>0</v>
      </c>
      <c r="AF34" s="73">
        <f t="shared" si="34"/>
        <v>0</v>
      </c>
      <c r="AG34" s="93">
        <f t="shared" si="35"/>
        <v>0</v>
      </c>
      <c r="AH34" s="31">
        <v>0</v>
      </c>
      <c r="AI34" s="101">
        <f t="shared" si="36"/>
        <v>0</v>
      </c>
      <c r="AJ34" s="109">
        <v>0</v>
      </c>
      <c r="AK34" s="110">
        <v>0</v>
      </c>
      <c r="AL34" s="111">
        <v>0</v>
      </c>
      <c r="AM34" s="112">
        <v>0</v>
      </c>
      <c r="AN34" s="92"/>
      <c r="AO34" s="37">
        <f t="shared" si="37"/>
        <v>0.2</v>
      </c>
      <c r="AP34" s="94">
        <f t="shared" si="38"/>
        <v>0.14000000000000001</v>
      </c>
      <c r="AQ34" s="99">
        <f t="shared" si="39"/>
        <v>0.11</v>
      </c>
      <c r="AR34" s="100">
        <f t="shared" si="40"/>
        <v>0.12391433850274503</v>
      </c>
      <c r="AS34" s="95">
        <f t="shared" si="41"/>
        <v>9.4E-2</v>
      </c>
      <c r="AT34" s="40">
        <f t="shared" si="42"/>
        <v>0.10589043472052756</v>
      </c>
      <c r="AU34" s="96">
        <f t="shared" si="43"/>
        <v>8.2000000000000003E-2</v>
      </c>
      <c r="AV34" s="96">
        <f t="shared" si="44"/>
        <v>9.2372506883864475E-2</v>
      </c>
      <c r="AW34" s="39">
        <f t="shared" si="45"/>
        <v>6.5599999999999992E-2</v>
      </c>
      <c r="AX34" s="39">
        <f t="shared" si="46"/>
        <v>7.3898005507091566E-2</v>
      </c>
      <c r="AY34" s="43">
        <f t="shared" si="47"/>
        <v>0.04</v>
      </c>
      <c r="AZ34" s="42">
        <f t="shared" si="48"/>
        <v>0.02</v>
      </c>
      <c r="BA34" s="44">
        <f t="shared" si="49"/>
        <v>1.2E-2</v>
      </c>
      <c r="BB34" s="47">
        <f t="shared" si="50"/>
        <v>0</v>
      </c>
      <c r="BC34" s="49">
        <f t="shared" si="51"/>
        <v>8.0000000000000002E-3</v>
      </c>
      <c r="BD34" s="50">
        <f t="shared" si="52"/>
        <v>4.0000000000000001E-3</v>
      </c>
      <c r="BE34" s="51">
        <f t="shared" si="53"/>
        <v>4.0000000000000001E-3</v>
      </c>
      <c r="BF34" s="52">
        <f t="shared" si="54"/>
        <v>8.0000000000000002E-3</v>
      </c>
      <c r="BG34" s="53">
        <f t="shared" si="55"/>
        <v>1.2E-2</v>
      </c>
      <c r="BH34" s="5"/>
    </row>
    <row r="35" spans="1:60" s="12" customFormat="1" ht="25.15" customHeight="1" x14ac:dyDescent="0.25">
      <c r="A35" s="58" t="s">
        <v>88</v>
      </c>
      <c r="B35" s="28">
        <f>V35</f>
        <v>0</v>
      </c>
      <c r="C35" s="28">
        <f>X35</f>
        <v>0</v>
      </c>
      <c r="D35" s="28">
        <f t="shared" si="21"/>
        <v>0</v>
      </c>
      <c r="E35" s="28">
        <f>AB35</f>
        <v>0</v>
      </c>
      <c r="F35" s="28">
        <f t="shared" si="27"/>
        <v>0</v>
      </c>
      <c r="G35" s="28">
        <f t="shared" si="57"/>
        <v>0</v>
      </c>
      <c r="H35" s="28">
        <f>AI35</f>
        <v>0</v>
      </c>
      <c r="I35" s="82">
        <f t="shared" si="22"/>
        <v>0</v>
      </c>
      <c r="J35" s="81">
        <f t="shared" si="28"/>
        <v>0</v>
      </c>
      <c r="K35" s="82">
        <f t="shared" si="58"/>
        <v>0</v>
      </c>
      <c r="L35" s="29">
        <f>AM35</f>
        <v>0</v>
      </c>
      <c r="M35" s="30">
        <f t="shared" si="24"/>
        <v>0</v>
      </c>
      <c r="N35" s="116">
        <v>26</v>
      </c>
      <c r="O35" s="6"/>
      <c r="P35" s="137"/>
      <c r="Q35" s="21"/>
      <c r="R35" s="102"/>
      <c r="S35" s="108"/>
      <c r="T35" s="107"/>
      <c r="U35" s="31">
        <v>0</v>
      </c>
      <c r="V35" s="79">
        <f t="shared" si="29"/>
        <v>0</v>
      </c>
      <c r="W35" s="31">
        <v>0</v>
      </c>
      <c r="X35" s="73">
        <f t="shared" si="30"/>
        <v>0</v>
      </c>
      <c r="Y35" s="31">
        <v>0</v>
      </c>
      <c r="Z35" s="73">
        <f t="shared" si="31"/>
        <v>0</v>
      </c>
      <c r="AA35" s="31">
        <v>0</v>
      </c>
      <c r="AB35" s="73">
        <f t="shared" si="32"/>
        <v>0</v>
      </c>
      <c r="AC35" s="31">
        <v>0</v>
      </c>
      <c r="AD35" s="73">
        <f t="shared" si="33"/>
        <v>0</v>
      </c>
      <c r="AE35" s="31">
        <v>0</v>
      </c>
      <c r="AF35" s="73">
        <f t="shared" si="34"/>
        <v>0</v>
      </c>
      <c r="AG35" s="93">
        <f t="shared" si="35"/>
        <v>0</v>
      </c>
      <c r="AH35" s="31">
        <v>0</v>
      </c>
      <c r="AI35" s="101">
        <f t="shared" si="36"/>
        <v>0</v>
      </c>
      <c r="AJ35" s="109">
        <v>0</v>
      </c>
      <c r="AK35" s="110">
        <v>0</v>
      </c>
      <c r="AL35" s="111">
        <v>0</v>
      </c>
      <c r="AM35" s="112">
        <v>0</v>
      </c>
      <c r="AN35" s="92"/>
      <c r="AO35" s="37">
        <f t="shared" si="37"/>
        <v>0</v>
      </c>
      <c r="AP35" s="94">
        <f t="shared" si="38"/>
        <v>0</v>
      </c>
      <c r="AQ35" s="99">
        <f t="shared" si="39"/>
        <v>0</v>
      </c>
      <c r="AR35" s="100">
        <f t="shared" si="40"/>
        <v>0</v>
      </c>
      <c r="AS35" s="95">
        <f t="shared" si="41"/>
        <v>0</v>
      </c>
      <c r="AT35" s="40">
        <f t="shared" si="42"/>
        <v>0</v>
      </c>
      <c r="AU35" s="96">
        <f t="shared" si="43"/>
        <v>0</v>
      </c>
      <c r="AV35" s="96">
        <f t="shared" si="44"/>
        <v>0</v>
      </c>
      <c r="AW35" s="39">
        <f t="shared" si="45"/>
        <v>0</v>
      </c>
      <c r="AX35" s="39">
        <f t="shared" si="46"/>
        <v>0</v>
      </c>
      <c r="AY35" s="43">
        <f t="shared" si="47"/>
        <v>0</v>
      </c>
      <c r="AZ35" s="42">
        <f t="shared" si="48"/>
        <v>0</v>
      </c>
      <c r="BA35" s="44">
        <f t="shared" si="49"/>
        <v>0</v>
      </c>
      <c r="BB35" s="47">
        <f t="shared" si="50"/>
        <v>0</v>
      </c>
      <c r="BC35" s="49">
        <f t="shared" si="51"/>
        <v>0</v>
      </c>
      <c r="BD35" s="50">
        <f t="shared" si="52"/>
        <v>0</v>
      </c>
      <c r="BE35" s="51">
        <f t="shared" si="53"/>
        <v>0</v>
      </c>
      <c r="BF35" s="52">
        <f t="shared" si="54"/>
        <v>0</v>
      </c>
      <c r="BG35" s="53">
        <f t="shared" si="55"/>
        <v>0</v>
      </c>
      <c r="BH35" s="5"/>
    </row>
    <row r="36" spans="1:60" s="12" customFormat="1" ht="25.15" customHeight="1" x14ac:dyDescent="0.25">
      <c r="A36" s="141" t="s">
        <v>98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6"/>
      <c r="P36" s="137"/>
      <c r="Q36" s="21"/>
      <c r="R36" s="113"/>
      <c r="S36" s="114"/>
      <c r="T36" s="115"/>
      <c r="U36" s="31"/>
      <c r="V36" s="79"/>
      <c r="W36" s="31"/>
      <c r="X36" s="73"/>
      <c r="Y36" s="31"/>
      <c r="Z36" s="73"/>
      <c r="AA36" s="31"/>
      <c r="AB36" s="73"/>
      <c r="AC36" s="31"/>
      <c r="AD36" s="73"/>
      <c r="AE36" s="31"/>
      <c r="AF36" s="73"/>
      <c r="AG36" s="93"/>
      <c r="AH36" s="31"/>
      <c r="AI36" s="101"/>
      <c r="AJ36" s="109"/>
      <c r="AK36" s="110"/>
      <c r="AL36" s="111"/>
      <c r="AM36" s="112"/>
      <c r="AN36" s="92"/>
      <c r="AO36" s="37"/>
      <c r="AP36" s="94"/>
      <c r="AQ36" s="99"/>
      <c r="AR36" s="100"/>
      <c r="AS36" s="95"/>
      <c r="AT36" s="40"/>
      <c r="AU36" s="96"/>
      <c r="AV36" s="96"/>
      <c r="AW36" s="39"/>
      <c r="AX36" s="39"/>
      <c r="AY36" s="43"/>
      <c r="AZ36" s="42"/>
      <c r="BA36" s="44"/>
      <c r="BB36" s="47"/>
      <c r="BC36" s="49"/>
      <c r="BD36" s="50"/>
      <c r="BE36" s="51"/>
      <c r="BF36" s="52"/>
      <c r="BG36" s="53"/>
    </row>
    <row r="37" spans="1:60" s="12" customFormat="1" ht="28.5" customHeight="1" x14ac:dyDescent="0.25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P37" s="137"/>
      <c r="Q37" s="21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74"/>
      <c r="AH37" s="17"/>
      <c r="AI37" s="17"/>
      <c r="AJ37" s="22"/>
      <c r="AK37" s="22"/>
      <c r="AL37" s="22"/>
      <c r="AM37" s="22"/>
      <c r="AN37" s="22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</row>
    <row r="38" spans="1:60" s="59" customFormat="1" ht="30" customHeight="1" x14ac:dyDescent="0.25">
      <c r="A38" s="59" t="s">
        <v>99</v>
      </c>
      <c r="M38" s="60"/>
      <c r="N38" s="60"/>
      <c r="O38" s="60"/>
      <c r="P38" s="137"/>
      <c r="Q38" s="61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75"/>
      <c r="AH38" s="19"/>
      <c r="AI38" s="19"/>
      <c r="AJ38" s="23"/>
      <c r="AK38" s="23"/>
      <c r="AL38" s="23"/>
      <c r="AM38" s="23"/>
      <c r="AN38" s="23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</row>
    <row r="39" spans="1:60" s="18" customFormat="1" ht="20.100000000000001" customHeight="1" x14ac:dyDescent="0.25"/>
    <row r="40" spans="1:60" s="11" customFormat="1" ht="10.15" customHeight="1" x14ac:dyDescent="0.25">
      <c r="A40" s="10"/>
    </row>
    <row r="41" spans="1:60" s="11" customFormat="1" ht="16.5" customHeight="1" x14ac:dyDescent="0.25">
      <c r="A41" s="1"/>
    </row>
    <row r="42" spans="1:60" s="11" customFormat="1" ht="10.15" customHeight="1" x14ac:dyDescent="0.25">
      <c r="A42" s="10"/>
    </row>
    <row r="43" spans="1:60" s="11" customFormat="1" ht="13.9" customHeight="1" x14ac:dyDescent="0.25">
      <c r="A43" s="2"/>
    </row>
    <row r="44" spans="1:60" s="11" customFormat="1" ht="10.15" customHeight="1" x14ac:dyDescent="0.25">
      <c r="A44" s="10"/>
    </row>
    <row r="45" spans="1:60" s="11" customFormat="1" ht="130.9" customHeight="1" x14ac:dyDescent="0.25">
      <c r="A45" s="4"/>
    </row>
    <row r="46" spans="1:60" s="11" customFormat="1" ht="19.899999999999999" customHeight="1" x14ac:dyDescent="0.25">
      <c r="A46" s="4"/>
    </row>
    <row r="47" spans="1:60" s="11" customFormat="1" ht="19.899999999999999" customHeight="1" x14ac:dyDescent="0.25">
      <c r="A47" s="4"/>
    </row>
    <row r="48" spans="1:60" s="11" customFormat="1" ht="19.899999999999999" customHeight="1" x14ac:dyDescent="0.25">
      <c r="A48" s="4"/>
    </row>
    <row r="49" spans="1:1" s="12" customFormat="1" ht="25.15" customHeight="1" x14ac:dyDescent="0.25">
      <c r="A49" s="5"/>
    </row>
    <row r="50" spans="1:1" s="12" customFormat="1" ht="25.15" customHeight="1" x14ac:dyDescent="0.25">
      <c r="A50" s="5"/>
    </row>
    <row r="51" spans="1:1" s="12" customFormat="1" ht="25.15" customHeight="1" x14ac:dyDescent="0.25">
      <c r="A51" s="5"/>
    </row>
    <row r="52" spans="1:1" s="12" customFormat="1" ht="25.15" customHeight="1" x14ac:dyDescent="0.25">
      <c r="A52" s="5"/>
    </row>
    <row r="53" spans="1:1" s="12" customFormat="1" ht="25.15" customHeight="1" x14ac:dyDescent="0.25">
      <c r="A53" s="5"/>
    </row>
    <row r="54" spans="1:1" s="12" customFormat="1" ht="25.15" customHeight="1" x14ac:dyDescent="0.25">
      <c r="A54" s="5"/>
    </row>
    <row r="55" spans="1:1" s="12" customFormat="1" ht="25.15" customHeight="1" x14ac:dyDescent="0.25">
      <c r="A55" s="5"/>
    </row>
    <row r="56" spans="1:1" s="12" customFormat="1" ht="25.15" customHeight="1" x14ac:dyDescent="0.25">
      <c r="A56" s="5"/>
    </row>
    <row r="57" spans="1:1" s="12" customFormat="1" ht="25.15" customHeight="1" x14ac:dyDescent="0.25">
      <c r="A57" s="5"/>
    </row>
    <row r="58" spans="1:1" s="12" customFormat="1" ht="25.15" customHeight="1" x14ac:dyDescent="0.25"/>
    <row r="59" spans="1:1" s="12" customFormat="1" ht="14.45" customHeight="1" x14ac:dyDescent="0.25"/>
    <row r="60" spans="1:1" s="59" customFormat="1" ht="20.100000000000001" customHeight="1" x14ac:dyDescent="0.25"/>
    <row r="61" spans="1:1" s="18" customFormat="1" ht="20.100000000000001" customHeight="1" x14ac:dyDescent="0.25"/>
    <row r="62" spans="1:1" s="11" customFormat="1" ht="10.15" customHeight="1" x14ac:dyDescent="0.25">
      <c r="A62" s="10"/>
    </row>
    <row r="63" spans="1:1" s="11" customFormat="1" ht="16.5" customHeight="1" x14ac:dyDescent="0.25">
      <c r="A63" s="1"/>
    </row>
    <row r="64" spans="1:1" s="11" customFormat="1" ht="10.15" customHeight="1" x14ac:dyDescent="0.25">
      <c r="A64" s="10"/>
    </row>
    <row r="65" spans="1:1" s="11" customFormat="1" ht="13.9" customHeight="1" x14ac:dyDescent="0.25">
      <c r="A65" s="2"/>
    </row>
    <row r="66" spans="1:1" s="11" customFormat="1" ht="10.15" customHeight="1" x14ac:dyDescent="0.25">
      <c r="A66" s="10"/>
    </row>
    <row r="67" spans="1:1" s="11" customFormat="1" ht="130.9" customHeight="1" x14ac:dyDescent="0.25">
      <c r="A67" s="4"/>
    </row>
    <row r="68" spans="1:1" s="11" customFormat="1" ht="19.899999999999999" customHeight="1" x14ac:dyDescent="0.25">
      <c r="A68" s="4"/>
    </row>
    <row r="69" spans="1:1" s="11" customFormat="1" ht="19.899999999999999" customHeight="1" x14ac:dyDescent="0.25">
      <c r="A69" s="4"/>
    </row>
    <row r="70" spans="1:1" s="11" customFormat="1" ht="19.899999999999999" customHeight="1" x14ac:dyDescent="0.25">
      <c r="A70" s="4"/>
    </row>
    <row r="71" spans="1:1" s="12" customFormat="1" ht="25.15" customHeight="1" x14ac:dyDescent="0.25">
      <c r="A71" s="5"/>
    </row>
    <row r="72" spans="1:1" s="12" customFormat="1" ht="25.15" customHeight="1" x14ac:dyDescent="0.25">
      <c r="A72" s="5"/>
    </row>
    <row r="73" spans="1:1" s="12" customFormat="1" ht="25.15" customHeight="1" x14ac:dyDescent="0.25">
      <c r="A73" s="5"/>
    </row>
    <row r="74" spans="1:1" s="12" customFormat="1" ht="25.15" customHeight="1" x14ac:dyDescent="0.25">
      <c r="A74" s="5"/>
    </row>
    <row r="75" spans="1:1" s="12" customFormat="1" ht="25.15" customHeight="1" x14ac:dyDescent="0.25">
      <c r="A75" s="5"/>
    </row>
    <row r="76" spans="1:1" s="12" customFormat="1" ht="25.15" customHeight="1" x14ac:dyDescent="0.25">
      <c r="A76" s="5"/>
    </row>
    <row r="77" spans="1:1" s="12" customFormat="1" ht="25.15" customHeight="1" x14ac:dyDescent="0.25">
      <c r="A77" s="5"/>
    </row>
    <row r="78" spans="1:1" s="12" customFormat="1" ht="25.15" customHeight="1" x14ac:dyDescent="0.25">
      <c r="A78" s="5"/>
    </row>
    <row r="79" spans="1:1" s="12" customFormat="1" ht="25.15" customHeight="1" x14ac:dyDescent="0.25">
      <c r="A79" s="5"/>
    </row>
    <row r="80" spans="1:1" s="12" customFormat="1" ht="25.15" customHeight="1" x14ac:dyDescent="0.25"/>
    <row r="81" spans="1:1" s="12" customFormat="1" ht="14.45" customHeight="1" x14ac:dyDescent="0.25"/>
    <row r="82" spans="1:1" s="59" customFormat="1" ht="20.100000000000001" customHeight="1" x14ac:dyDescent="0.25"/>
    <row r="83" spans="1:1" s="18" customFormat="1" ht="20.100000000000001" customHeight="1" x14ac:dyDescent="0.25"/>
    <row r="84" spans="1:1" s="11" customFormat="1" ht="10.15" customHeight="1" x14ac:dyDescent="0.25">
      <c r="A84" s="10"/>
    </row>
    <row r="85" spans="1:1" s="11" customFormat="1" ht="16.5" customHeight="1" x14ac:dyDescent="0.25">
      <c r="A85" s="1"/>
    </row>
    <row r="86" spans="1:1" s="11" customFormat="1" ht="10.15" customHeight="1" x14ac:dyDescent="0.25">
      <c r="A86" s="10"/>
    </row>
    <row r="87" spans="1:1" s="11" customFormat="1" ht="13.9" customHeight="1" x14ac:dyDescent="0.25">
      <c r="A87" s="2"/>
    </row>
    <row r="88" spans="1:1" s="11" customFormat="1" ht="10.15" customHeight="1" x14ac:dyDescent="0.25">
      <c r="A88" s="10"/>
    </row>
    <row r="89" spans="1:1" s="11" customFormat="1" ht="130.9" customHeight="1" x14ac:dyDescent="0.25">
      <c r="A89" s="4"/>
    </row>
    <row r="90" spans="1:1" s="11" customFormat="1" ht="19.899999999999999" customHeight="1" x14ac:dyDescent="0.25">
      <c r="A90" s="4"/>
    </row>
    <row r="91" spans="1:1" s="11" customFormat="1" ht="19.899999999999999" customHeight="1" x14ac:dyDescent="0.25">
      <c r="A91" s="4"/>
    </row>
    <row r="92" spans="1:1" s="11" customFormat="1" ht="19.899999999999999" customHeight="1" x14ac:dyDescent="0.25">
      <c r="A92" s="4"/>
    </row>
    <row r="93" spans="1:1" s="12" customFormat="1" ht="25.15" customHeight="1" x14ac:dyDescent="0.25">
      <c r="A93" s="5"/>
    </row>
    <row r="94" spans="1:1" s="12" customFormat="1" ht="25.15" customHeight="1" x14ac:dyDescent="0.25">
      <c r="A94" s="5"/>
    </row>
    <row r="95" spans="1:1" s="12" customFormat="1" ht="25.15" customHeight="1" x14ac:dyDescent="0.25">
      <c r="A95" s="5"/>
    </row>
    <row r="96" spans="1:1" s="12" customFormat="1" ht="25.15" customHeight="1" x14ac:dyDescent="0.25">
      <c r="A96" s="5"/>
    </row>
    <row r="97" spans="1:1" s="12" customFormat="1" ht="25.15" customHeight="1" x14ac:dyDescent="0.25">
      <c r="A97" s="5"/>
    </row>
    <row r="98" spans="1:1" s="12" customFormat="1" ht="25.15" customHeight="1" x14ac:dyDescent="0.25">
      <c r="A98" s="5"/>
    </row>
    <row r="99" spans="1:1" s="12" customFormat="1" ht="25.15" customHeight="1" x14ac:dyDescent="0.25">
      <c r="A99" s="5"/>
    </row>
    <row r="100" spans="1:1" s="12" customFormat="1" ht="25.15" customHeight="1" x14ac:dyDescent="0.25">
      <c r="A100" s="5"/>
    </row>
    <row r="101" spans="1:1" s="12" customFormat="1" ht="25.15" customHeight="1" x14ac:dyDescent="0.25">
      <c r="A101" s="5"/>
    </row>
    <row r="102" spans="1:1" s="12" customFormat="1" ht="25.15" customHeight="1" x14ac:dyDescent="0.25"/>
    <row r="103" spans="1:1" s="12" customFormat="1" ht="14.45" customHeight="1" x14ac:dyDescent="0.25"/>
    <row r="104" spans="1:1" s="59" customFormat="1" ht="20.100000000000001" customHeight="1" x14ac:dyDescent="0.25"/>
    <row r="105" spans="1:1" s="18" customFormat="1" ht="20.100000000000001" customHeight="1" x14ac:dyDescent="0.25"/>
    <row r="106" spans="1:1" s="11" customFormat="1" ht="10.15" customHeight="1" x14ac:dyDescent="0.25">
      <c r="A106" s="10"/>
    </row>
    <row r="107" spans="1:1" s="11" customFormat="1" ht="16.5" customHeight="1" x14ac:dyDescent="0.25">
      <c r="A107" s="1"/>
    </row>
    <row r="108" spans="1:1" s="11" customFormat="1" ht="10.15" customHeight="1" x14ac:dyDescent="0.25">
      <c r="A108" s="10"/>
    </row>
    <row r="109" spans="1:1" s="11" customFormat="1" ht="13.9" customHeight="1" x14ac:dyDescent="0.25">
      <c r="A109" s="2"/>
    </row>
    <row r="110" spans="1:1" s="11" customFormat="1" ht="10.15" customHeight="1" x14ac:dyDescent="0.25">
      <c r="A110" s="10"/>
    </row>
    <row r="111" spans="1:1" s="11" customFormat="1" ht="130.9" customHeight="1" x14ac:dyDescent="0.25">
      <c r="A111" s="4"/>
    </row>
    <row r="112" spans="1:1" s="11" customFormat="1" ht="19.899999999999999" customHeight="1" x14ac:dyDescent="0.25">
      <c r="A112" s="4"/>
    </row>
    <row r="113" spans="1:1" s="11" customFormat="1" ht="19.899999999999999" customHeight="1" x14ac:dyDescent="0.25">
      <c r="A113" s="4"/>
    </row>
    <row r="114" spans="1:1" s="11" customFormat="1" ht="19.899999999999999" customHeight="1" x14ac:dyDescent="0.25">
      <c r="A114" s="4"/>
    </row>
    <row r="115" spans="1:1" s="12" customFormat="1" ht="25.15" customHeight="1" x14ac:dyDescent="0.25">
      <c r="A115" s="5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>
      <c r="A120" s="5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/>
    <row r="125" spans="1:1" s="12" customFormat="1" ht="14.45" customHeight="1" x14ac:dyDescent="0.25"/>
    <row r="126" spans="1:1" s="59" customFormat="1" ht="20.100000000000001" customHeight="1" x14ac:dyDescent="0.25"/>
    <row r="127" spans="1:1" s="18" customFormat="1" ht="20.100000000000001" customHeight="1" x14ac:dyDescent="0.25"/>
    <row r="128" spans="1:1" s="11" customFormat="1" ht="10.15" customHeight="1" x14ac:dyDescent="0.25">
      <c r="A128" s="10"/>
    </row>
    <row r="129" spans="1:1" s="11" customFormat="1" ht="16.5" customHeight="1" x14ac:dyDescent="0.25">
      <c r="A129" s="1"/>
    </row>
    <row r="130" spans="1:1" s="11" customFormat="1" ht="10.15" customHeight="1" x14ac:dyDescent="0.25">
      <c r="A130" s="10"/>
    </row>
    <row r="131" spans="1:1" s="11" customFormat="1" ht="13.9" customHeight="1" x14ac:dyDescent="0.25">
      <c r="A131" s="2"/>
    </row>
    <row r="132" spans="1:1" s="11" customFormat="1" ht="10.15" customHeight="1" x14ac:dyDescent="0.25">
      <c r="A132" s="10"/>
    </row>
    <row r="133" spans="1:1" s="11" customFormat="1" ht="130.9" customHeight="1" x14ac:dyDescent="0.25">
      <c r="A133" s="4"/>
    </row>
    <row r="134" spans="1:1" s="11" customFormat="1" ht="19.899999999999999" customHeight="1" x14ac:dyDescent="0.25">
      <c r="A134" s="4"/>
    </row>
    <row r="135" spans="1:1" s="11" customFormat="1" ht="19.899999999999999" customHeight="1" x14ac:dyDescent="0.25">
      <c r="A135" s="4"/>
    </row>
    <row r="136" spans="1:1" s="11" customFormat="1" ht="19.899999999999999" customHeight="1" x14ac:dyDescent="0.25">
      <c r="A136" s="4"/>
    </row>
    <row r="137" spans="1:1" s="12" customFormat="1" ht="25.15" customHeight="1" x14ac:dyDescent="0.25">
      <c r="A137" s="5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>
      <c r="A142" s="5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/>
    <row r="147" spans="1:1" s="12" customFormat="1" ht="14.45" customHeight="1" x14ac:dyDescent="0.25"/>
    <row r="148" spans="1:1" s="59" customFormat="1" ht="20.100000000000001" customHeight="1" x14ac:dyDescent="0.25"/>
    <row r="149" spans="1:1" s="18" customFormat="1" ht="20.100000000000001" customHeight="1" x14ac:dyDescent="0.25"/>
    <row r="150" spans="1:1" s="11" customFormat="1" ht="10.15" customHeight="1" x14ac:dyDescent="0.25">
      <c r="A150" s="10"/>
    </row>
    <row r="151" spans="1:1" s="11" customFormat="1" ht="16.5" customHeight="1" x14ac:dyDescent="0.25">
      <c r="A151" s="1"/>
    </row>
    <row r="152" spans="1:1" s="11" customFormat="1" ht="10.15" customHeight="1" x14ac:dyDescent="0.25">
      <c r="A152" s="10"/>
    </row>
    <row r="153" spans="1:1" s="11" customFormat="1" ht="13.9" customHeight="1" x14ac:dyDescent="0.25">
      <c r="A153" s="2"/>
    </row>
    <row r="154" spans="1:1" s="11" customFormat="1" ht="10.15" customHeight="1" x14ac:dyDescent="0.25">
      <c r="A154" s="10"/>
    </row>
    <row r="155" spans="1:1" s="11" customFormat="1" ht="130.9" customHeight="1" x14ac:dyDescent="0.25">
      <c r="A155" s="4"/>
    </row>
    <row r="156" spans="1:1" s="11" customFormat="1" ht="19.899999999999999" customHeight="1" x14ac:dyDescent="0.25">
      <c r="A156" s="4"/>
    </row>
    <row r="157" spans="1:1" s="11" customFormat="1" ht="19.899999999999999" customHeight="1" x14ac:dyDescent="0.25">
      <c r="A157" s="4"/>
    </row>
    <row r="158" spans="1:1" s="11" customFormat="1" ht="19.899999999999999" customHeight="1" x14ac:dyDescent="0.25">
      <c r="A158" s="4"/>
    </row>
    <row r="159" spans="1:1" s="12" customFormat="1" ht="25.15" customHeight="1" x14ac:dyDescent="0.25">
      <c r="A159" s="5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>
      <c r="A164" s="5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/>
    <row r="169" spans="1:1" s="12" customFormat="1" ht="14.45" customHeight="1" x14ac:dyDescent="0.25"/>
    <row r="170" spans="1:1" s="59" customFormat="1" ht="20.100000000000001" customHeight="1" x14ac:dyDescent="0.25"/>
    <row r="171" spans="1:1" s="18" customFormat="1" ht="20.100000000000001" customHeight="1" x14ac:dyDescent="0.25"/>
    <row r="172" spans="1:1" s="11" customFormat="1" ht="10.15" customHeight="1" x14ac:dyDescent="0.25">
      <c r="A172" s="10"/>
    </row>
    <row r="173" spans="1:1" s="11" customFormat="1" ht="16.5" customHeight="1" x14ac:dyDescent="0.25">
      <c r="A173" s="1"/>
    </row>
    <row r="174" spans="1:1" s="11" customFormat="1" ht="10.15" customHeight="1" x14ac:dyDescent="0.25">
      <c r="A174" s="10"/>
    </row>
    <row r="175" spans="1:1" s="11" customFormat="1" ht="13.9" customHeight="1" x14ac:dyDescent="0.25">
      <c r="A175" s="2"/>
    </row>
    <row r="176" spans="1:1" s="11" customFormat="1" ht="10.15" customHeight="1" x14ac:dyDescent="0.25">
      <c r="A176" s="10"/>
    </row>
    <row r="177" spans="1:1" s="11" customFormat="1" ht="130.9" customHeight="1" x14ac:dyDescent="0.25">
      <c r="A177" s="4"/>
    </row>
    <row r="178" spans="1:1" s="11" customFormat="1" ht="19.899999999999999" customHeight="1" x14ac:dyDescent="0.25">
      <c r="A178" s="4"/>
    </row>
    <row r="179" spans="1:1" s="11" customFormat="1" ht="19.899999999999999" customHeight="1" x14ac:dyDescent="0.25">
      <c r="A179" s="4"/>
    </row>
    <row r="180" spans="1:1" s="11" customFormat="1" ht="19.899999999999999" customHeight="1" x14ac:dyDescent="0.25">
      <c r="A180" s="4"/>
    </row>
    <row r="181" spans="1:1" s="12" customFormat="1" ht="25.15" customHeight="1" x14ac:dyDescent="0.25">
      <c r="A181" s="5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>
      <c r="A186" s="5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/>
    <row r="191" spans="1:1" s="12" customFormat="1" ht="14.45" customHeight="1" x14ac:dyDescent="0.25"/>
    <row r="192" spans="1:1" s="59" customFormat="1" ht="20.100000000000001" customHeight="1" x14ac:dyDescent="0.25"/>
    <row r="193" spans="1:1" s="18" customFormat="1" ht="20.100000000000001" customHeight="1" x14ac:dyDescent="0.25"/>
    <row r="194" spans="1:1" s="11" customFormat="1" ht="10.15" customHeight="1" x14ac:dyDescent="0.25">
      <c r="A194" s="10"/>
    </row>
    <row r="195" spans="1:1" s="11" customFormat="1" ht="16.5" customHeight="1" x14ac:dyDescent="0.25">
      <c r="A195" s="1"/>
    </row>
    <row r="196" spans="1:1" s="11" customFormat="1" ht="10.15" customHeight="1" x14ac:dyDescent="0.25">
      <c r="A196" s="10"/>
    </row>
    <row r="197" spans="1:1" s="11" customFormat="1" ht="13.9" customHeight="1" x14ac:dyDescent="0.25">
      <c r="A197" s="2"/>
    </row>
    <row r="198" spans="1:1" s="11" customFormat="1" ht="10.15" customHeight="1" x14ac:dyDescent="0.25">
      <c r="A198" s="10"/>
    </row>
    <row r="199" spans="1:1" s="11" customFormat="1" ht="130.9" customHeight="1" x14ac:dyDescent="0.25">
      <c r="A199" s="4"/>
    </row>
    <row r="200" spans="1:1" s="11" customFormat="1" ht="19.899999999999999" customHeight="1" x14ac:dyDescent="0.25">
      <c r="A200" s="4"/>
    </row>
    <row r="201" spans="1:1" s="11" customFormat="1" ht="19.899999999999999" customHeight="1" x14ac:dyDescent="0.25">
      <c r="A201" s="4"/>
    </row>
    <row r="202" spans="1:1" s="11" customFormat="1" ht="19.899999999999999" customHeight="1" x14ac:dyDescent="0.25">
      <c r="A202" s="4"/>
    </row>
    <row r="203" spans="1:1" s="12" customFormat="1" ht="25.15" customHeight="1" x14ac:dyDescent="0.25">
      <c r="A203" s="5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>
      <c r="A208" s="5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/>
    <row r="213" spans="1:1" s="12" customFormat="1" ht="14.45" customHeight="1" x14ac:dyDescent="0.25"/>
    <row r="214" spans="1:1" s="59" customFormat="1" ht="20.100000000000001" customHeight="1" x14ac:dyDescent="0.25"/>
    <row r="215" spans="1:1" s="18" customFormat="1" ht="20.100000000000001" customHeight="1" x14ac:dyDescent="0.25"/>
    <row r="216" spans="1:1" s="11" customFormat="1" ht="10.15" customHeight="1" x14ac:dyDescent="0.25">
      <c r="A216" s="10"/>
    </row>
    <row r="217" spans="1:1" s="11" customFormat="1" ht="16.5" customHeight="1" x14ac:dyDescent="0.25">
      <c r="A217" s="1"/>
    </row>
    <row r="218" spans="1:1" s="11" customFormat="1" ht="10.15" customHeight="1" x14ac:dyDescent="0.25">
      <c r="A218" s="10"/>
    </row>
    <row r="219" spans="1:1" s="11" customFormat="1" ht="13.9" customHeight="1" x14ac:dyDescent="0.25">
      <c r="A219" s="2"/>
    </row>
    <row r="220" spans="1:1" s="11" customFormat="1" ht="10.15" customHeight="1" x14ac:dyDescent="0.25">
      <c r="A220" s="10"/>
    </row>
    <row r="221" spans="1:1" s="11" customFormat="1" ht="130.9" customHeight="1" x14ac:dyDescent="0.25">
      <c r="A221" s="4"/>
    </row>
    <row r="222" spans="1:1" s="11" customFormat="1" ht="19.899999999999999" customHeight="1" x14ac:dyDescent="0.25">
      <c r="A222" s="4"/>
    </row>
    <row r="223" spans="1:1" s="11" customFormat="1" ht="19.899999999999999" customHeight="1" x14ac:dyDescent="0.25">
      <c r="A223" s="4"/>
    </row>
    <row r="224" spans="1:1" s="11" customFormat="1" ht="19.899999999999999" customHeight="1" x14ac:dyDescent="0.25">
      <c r="A224" s="4"/>
    </row>
    <row r="225" spans="1:1" s="12" customFormat="1" ht="25.15" customHeight="1" x14ac:dyDescent="0.25">
      <c r="A225" s="5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>
      <c r="A230" s="5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/>
    <row r="235" spans="1:1" s="12" customFormat="1" ht="14.45" customHeight="1" x14ac:dyDescent="0.25"/>
    <row r="236" spans="1:1" s="59" customFormat="1" ht="20.100000000000001" customHeight="1" x14ac:dyDescent="0.25"/>
    <row r="237" spans="1:1" s="18" customFormat="1" ht="20.100000000000001" customHeight="1" x14ac:dyDescent="0.25"/>
  </sheetData>
  <sortState ref="A10:M14">
    <sortCondition descending="1" ref="M10:M14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38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36:N37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2025-01-09T11:42:35Z</cp:lastPrinted>
  <dcterms:created xsi:type="dcterms:W3CDTF">2017-08-11T13:47:46Z</dcterms:created>
  <dcterms:modified xsi:type="dcterms:W3CDTF">2025-01-09T11:43:04Z</dcterms:modified>
</cp:coreProperties>
</file>