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DF4655E9-EBA5-4D0D-B6B7-A8499BFA07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" i="2" l="1"/>
  <c r="AI26" i="2"/>
  <c r="I11" i="2"/>
  <c r="J11" i="2"/>
  <c r="K11" i="2"/>
  <c r="I23" i="2"/>
  <c r="J23" i="2"/>
  <c r="K23" i="2"/>
  <c r="I20" i="2"/>
  <c r="J20" i="2"/>
  <c r="K20" i="2"/>
  <c r="I21" i="2"/>
  <c r="J21" i="2"/>
  <c r="K21" i="2"/>
  <c r="L21" i="2"/>
  <c r="I30" i="2"/>
  <c r="J30" i="2"/>
  <c r="K30" i="2"/>
  <c r="L30" i="2"/>
  <c r="I24" i="2"/>
  <c r="J24" i="2"/>
  <c r="K24" i="2"/>
  <c r="L24" i="2"/>
  <c r="I15" i="2"/>
  <c r="J15" i="2"/>
  <c r="K15" i="2"/>
  <c r="L15" i="2"/>
  <c r="I19" i="2"/>
  <c r="J19" i="2"/>
  <c r="K19" i="2"/>
  <c r="L19" i="2"/>
  <c r="I22" i="2"/>
  <c r="J22" i="2"/>
  <c r="K22" i="2"/>
  <c r="I31" i="2"/>
  <c r="J31" i="2"/>
  <c r="K31" i="2"/>
  <c r="L31" i="2"/>
  <c r="I14" i="2"/>
  <c r="J14" i="2"/>
  <c r="K14" i="2"/>
  <c r="I17" i="2"/>
  <c r="J17" i="2"/>
  <c r="K17" i="2"/>
  <c r="I16" i="2"/>
  <c r="J16" i="2"/>
  <c r="K16" i="2"/>
  <c r="AR6" i="2"/>
  <c r="AT6" i="2"/>
  <c r="AV6" i="2"/>
  <c r="AX6" i="2"/>
  <c r="BB6" i="2"/>
  <c r="I26" i="2"/>
  <c r="J26" i="2"/>
  <c r="K26" i="2"/>
  <c r="L26" i="2"/>
  <c r="V10" i="2"/>
  <c r="X10" i="2"/>
  <c r="Z10" i="2"/>
  <c r="Z19" i="2" s="1"/>
  <c r="D11" i="2" s="1"/>
  <c r="AB10" i="2"/>
  <c r="AB15" i="2" s="1"/>
  <c r="AD10" i="2"/>
  <c r="AF10" i="2"/>
  <c r="AF19" i="2" s="1"/>
  <c r="AF28" i="2" s="1"/>
  <c r="AI10" i="2"/>
  <c r="I28" i="2"/>
  <c r="J28" i="2"/>
  <c r="K28" i="2"/>
  <c r="L2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0" i="2"/>
  <c r="J10" i="2"/>
  <c r="K10" i="2"/>
  <c r="L10" i="2"/>
  <c r="V12" i="2"/>
  <c r="V21" i="2" s="1"/>
  <c r="X12" i="2"/>
  <c r="C10" i="2" s="1"/>
  <c r="Z12" i="2"/>
  <c r="D10" i="2" s="1"/>
  <c r="AB12" i="2"/>
  <c r="AB21" i="2" s="1"/>
  <c r="AD12" i="2"/>
  <c r="AF12" i="2"/>
  <c r="G10" i="2" s="1"/>
  <c r="AI12" i="2"/>
  <c r="I18" i="2"/>
  <c r="J18" i="2"/>
  <c r="K18" i="2"/>
  <c r="L18" i="2"/>
  <c r="V13" i="2"/>
  <c r="V22" i="2" s="1"/>
  <c r="X13" i="2"/>
  <c r="Z13" i="2"/>
  <c r="AB13" i="2"/>
  <c r="AD13" i="2"/>
  <c r="AD22" i="2" s="1"/>
  <c r="AF13" i="2"/>
  <c r="AF22" i="2" s="1"/>
  <c r="AI13" i="2"/>
  <c r="I29" i="2"/>
  <c r="J29" i="2"/>
  <c r="K29" i="2"/>
  <c r="L29" i="2"/>
  <c r="V14" i="2"/>
  <c r="X14" i="2"/>
  <c r="Z14" i="2"/>
  <c r="AB14" i="2"/>
  <c r="AD14" i="2"/>
  <c r="AF14" i="2"/>
  <c r="AI14" i="2"/>
  <c r="AI23" i="2" s="1"/>
  <c r="I25" i="2"/>
  <c r="J25" i="2"/>
  <c r="K25" i="2"/>
  <c r="L25" i="2"/>
  <c r="X15" i="2"/>
  <c r="Z15" i="2"/>
  <c r="AF15" i="2"/>
  <c r="AI15" i="2"/>
  <c r="I12" i="2"/>
  <c r="J12" i="2"/>
  <c r="K12" i="2"/>
  <c r="L12" i="2"/>
  <c r="V16" i="2"/>
  <c r="V25" i="2" s="1"/>
  <c r="X16" i="2"/>
  <c r="Z16" i="2"/>
  <c r="AB16" i="2"/>
  <c r="AD16" i="2"/>
  <c r="F12" i="2" s="1"/>
  <c r="AF16" i="2"/>
  <c r="G12" i="2" s="1"/>
  <c r="AI16" i="2"/>
  <c r="I13" i="2"/>
  <c r="J13" i="2"/>
  <c r="K13" i="2"/>
  <c r="V17" i="2"/>
  <c r="V26" i="2" s="1"/>
  <c r="X17" i="2"/>
  <c r="X26" i="2" s="1"/>
  <c r="Z17" i="2"/>
  <c r="D13" i="2" s="1"/>
  <c r="AB17" i="2"/>
  <c r="E13" i="2" s="1"/>
  <c r="AD17" i="2"/>
  <c r="F13" i="2" s="1"/>
  <c r="AF17" i="2"/>
  <c r="AI17" i="2"/>
  <c r="I27" i="2"/>
  <c r="J27" i="2"/>
  <c r="K27" i="2"/>
  <c r="V18" i="2"/>
  <c r="V27" i="2" s="1"/>
  <c r="X18" i="2"/>
  <c r="Z18" i="2"/>
  <c r="Z27" i="2" s="1"/>
  <c r="AB18" i="2"/>
  <c r="AD18" i="2"/>
  <c r="AF18" i="2"/>
  <c r="AI18" i="2"/>
  <c r="AI27" i="2" s="1"/>
  <c r="G28" i="2" l="1"/>
  <c r="H18" i="2"/>
  <c r="D18" i="2"/>
  <c r="AD25" i="2"/>
  <c r="D29" i="2"/>
  <c r="F10" i="2"/>
  <c r="H26" i="2"/>
  <c r="D12" i="2"/>
  <c r="E20" i="2"/>
  <c r="C26" i="2"/>
  <c r="V23" i="2"/>
  <c r="X19" i="2"/>
  <c r="X28" i="2" s="1"/>
  <c r="AD20" i="2"/>
  <c r="G13" i="2"/>
  <c r="AF26" i="2"/>
  <c r="G19" i="2" s="1"/>
  <c r="Z28" i="2"/>
  <c r="AF23" i="2"/>
  <c r="F26" i="2"/>
  <c r="AD19" i="2"/>
  <c r="AD15" i="2"/>
  <c r="F25" i="2" s="1"/>
  <c r="AG10" i="2"/>
  <c r="V15" i="2"/>
  <c r="V19" i="2"/>
  <c r="V28" i="2" s="1"/>
  <c r="AD21" i="2"/>
  <c r="C11" i="2"/>
  <c r="AD27" i="2"/>
  <c r="F27" i="2" s="1"/>
  <c r="X21" i="2"/>
  <c r="X30" i="2" s="1"/>
  <c r="AB19" i="2"/>
  <c r="AB28" i="2" s="1"/>
  <c r="E28" i="2" s="1"/>
  <c r="AF25" i="2"/>
  <c r="G15" i="2" s="1"/>
  <c r="AD23" i="2"/>
  <c r="AF21" i="2"/>
  <c r="AI19" i="2"/>
  <c r="H22" i="2"/>
  <c r="AI21" i="2"/>
  <c r="H21" i="2" s="1"/>
  <c r="AI31" i="2"/>
  <c r="AI24" i="2"/>
  <c r="AI28" i="2"/>
  <c r="H28" i="2" s="1"/>
  <c r="AI25" i="2"/>
  <c r="AF31" i="2"/>
  <c r="G21" i="2"/>
  <c r="G18" i="2"/>
  <c r="M18" i="2" s="1"/>
  <c r="AF27" i="2"/>
  <c r="G22" i="2" s="1"/>
  <c r="AF24" i="2"/>
  <c r="AF20" i="2"/>
  <c r="F21" i="2"/>
  <c r="AD31" i="2"/>
  <c r="F22" i="2"/>
  <c r="AD26" i="2"/>
  <c r="AD24" i="2"/>
  <c r="AB29" i="2"/>
  <c r="E29" i="2" s="1"/>
  <c r="AB30" i="2"/>
  <c r="AB26" i="2"/>
  <c r="AB24" i="2"/>
  <c r="AB27" i="2"/>
  <c r="AB22" i="2"/>
  <c r="AB25" i="2"/>
  <c r="E25" i="2" s="1"/>
  <c r="AB23" i="2"/>
  <c r="Z29" i="2"/>
  <c r="Z26" i="2"/>
  <c r="D26" i="2" s="1"/>
  <c r="Z25" i="2"/>
  <c r="D25" i="2" s="1"/>
  <c r="Z21" i="2"/>
  <c r="AG21" i="2" s="1"/>
  <c r="AG17" i="2"/>
  <c r="D27" i="2"/>
  <c r="D28" i="2"/>
  <c r="Z23" i="2"/>
  <c r="D23" i="2" s="1"/>
  <c r="Z22" i="2"/>
  <c r="D22" i="2" s="1"/>
  <c r="Z24" i="2"/>
  <c r="AG16" i="2"/>
  <c r="X22" i="2"/>
  <c r="AG22" i="2" s="1"/>
  <c r="AG18" i="2"/>
  <c r="X23" i="2"/>
  <c r="AG11" i="2"/>
  <c r="X24" i="2"/>
  <c r="X25" i="2"/>
  <c r="X27" i="2"/>
  <c r="X20" i="2"/>
  <c r="V30" i="2"/>
  <c r="V29" i="2"/>
  <c r="B29" i="2" s="1"/>
  <c r="G24" i="2"/>
  <c r="G31" i="2"/>
  <c r="H19" i="2"/>
  <c r="AI29" i="2"/>
  <c r="V31" i="2"/>
  <c r="B31" i="2" s="1"/>
  <c r="AG27" i="2"/>
  <c r="B22" i="2"/>
  <c r="M12" i="2"/>
  <c r="M10" i="2"/>
  <c r="M13" i="2"/>
  <c r="AG12" i="2"/>
  <c r="AG13" i="2"/>
  <c r="AG14" i="2"/>
  <c r="AG15" i="2"/>
  <c r="B30" i="2" l="1"/>
  <c r="G27" i="2"/>
  <c r="M27" i="2" s="1"/>
  <c r="C28" i="2"/>
  <c r="AG19" i="2"/>
  <c r="G30" i="2"/>
  <c r="G25" i="2"/>
  <c r="G26" i="2"/>
  <c r="M26" i="2" s="1"/>
  <c r="F15" i="2"/>
  <c r="B25" i="2"/>
  <c r="M25" i="2" s="1"/>
  <c r="V24" i="2"/>
  <c r="AG23" i="2"/>
  <c r="F20" i="2"/>
  <c r="AD30" i="2"/>
  <c r="F23" i="2"/>
  <c r="AD29" i="2"/>
  <c r="F29" i="2" s="1"/>
  <c r="M29" i="2" s="1"/>
  <c r="F30" i="2"/>
  <c r="AG25" i="2"/>
  <c r="AF30" i="2"/>
  <c r="G20" i="2"/>
  <c r="AD28" i="2"/>
  <c r="F28" i="2" s="1"/>
  <c r="F11" i="2"/>
  <c r="H24" i="2"/>
  <c r="H16" i="2"/>
  <c r="AI30" i="2"/>
  <c r="H30" i="2" s="1"/>
  <c r="H20" i="2"/>
  <c r="H31" i="2"/>
  <c r="G16" i="2"/>
  <c r="AF29" i="2"/>
  <c r="G29" i="2" s="1"/>
  <c r="G23" i="2"/>
  <c r="F24" i="2"/>
  <c r="F19" i="2"/>
  <c r="F16" i="2"/>
  <c r="E24" i="2"/>
  <c r="E19" i="2"/>
  <c r="AG24" i="2"/>
  <c r="E30" i="2"/>
  <c r="E17" i="2"/>
  <c r="M11" i="2"/>
  <c r="AB31" i="2"/>
  <c r="E31" i="2" s="1"/>
  <c r="E22" i="2"/>
  <c r="M22" i="2" s="1"/>
  <c r="D15" i="2"/>
  <c r="D19" i="2"/>
  <c r="Z31" i="2"/>
  <c r="D31" i="2" s="1"/>
  <c r="D21" i="2"/>
  <c r="D14" i="2"/>
  <c r="AG26" i="2"/>
  <c r="D24" i="2"/>
  <c r="Z30" i="2"/>
  <c r="D30" i="2" s="1"/>
  <c r="D20" i="2"/>
  <c r="C15" i="2"/>
  <c r="X29" i="2"/>
  <c r="X31" i="2"/>
  <c r="C31" i="2" s="1"/>
  <c r="C21" i="2"/>
  <c r="AG20" i="2"/>
  <c r="M24" i="2"/>
  <c r="C30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BD10" i="2"/>
  <c r="AO10" i="2"/>
  <c r="AW10" i="2"/>
  <c r="BE10" i="2"/>
  <c r="AU10" i="2"/>
  <c r="AV10" i="2" s="1"/>
  <c r="AP10" i="2"/>
  <c r="AX10" i="2"/>
  <c r="BF10" i="2"/>
  <c r="BC10" i="2"/>
  <c r="AQ10" i="2"/>
  <c r="AR10" i="2" s="1"/>
  <c r="AY10" i="2"/>
  <c r="BG10" i="2"/>
  <c r="AZ10" i="2"/>
  <c r="AS10" i="2"/>
  <c r="AT10" i="2" s="1"/>
  <c r="BA10" i="2"/>
  <c r="BB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M30" i="2" l="1"/>
  <c r="M28" i="2"/>
  <c r="M23" i="2"/>
  <c r="AU23" i="2" s="1"/>
  <c r="AG29" i="2"/>
  <c r="G17" i="2"/>
  <c r="F17" i="2"/>
  <c r="M19" i="2"/>
  <c r="AG28" i="2"/>
  <c r="F31" i="2"/>
  <c r="M31" i="2" s="1"/>
  <c r="AQ23" i="2"/>
  <c r="AY23" i="2"/>
  <c r="BF23" i="2"/>
  <c r="AP23" i="2"/>
  <c r="BC23" i="2"/>
  <c r="BG23" i="2"/>
  <c r="AS23" i="2"/>
  <c r="AZ23" i="2"/>
  <c r="AO27" i="2"/>
  <c r="AQ27" i="2"/>
  <c r="AU27" i="2"/>
  <c r="AY27" i="2"/>
  <c r="BA27" i="2"/>
  <c r="BD27" i="2"/>
  <c r="BF27" i="2"/>
  <c r="AP27" i="2"/>
  <c r="AS27" i="2"/>
  <c r="AW27" i="2"/>
  <c r="AZ27" i="2"/>
  <c r="BC27" i="2"/>
  <c r="BE27" i="2"/>
  <c r="BG27" i="2"/>
  <c r="AO26" i="2"/>
  <c r="AQ26" i="2"/>
  <c r="AP26" i="2"/>
  <c r="AS26" i="2"/>
  <c r="AW26" i="2"/>
  <c r="AZ26" i="2"/>
  <c r="BC26" i="2"/>
  <c r="BE26" i="2"/>
  <c r="BG26" i="2"/>
  <c r="AU26" i="2"/>
  <c r="AY26" i="2"/>
  <c r="BA26" i="2"/>
  <c r="BD26" i="2"/>
  <c r="BF26" i="2"/>
  <c r="AO24" i="2"/>
  <c r="AQ24" i="2"/>
  <c r="AU24" i="2"/>
  <c r="AY24" i="2"/>
  <c r="BA24" i="2"/>
  <c r="BD24" i="2"/>
  <c r="BF24" i="2"/>
  <c r="AP24" i="2"/>
  <c r="AS24" i="2"/>
  <c r="AW24" i="2"/>
  <c r="AZ24" i="2"/>
  <c r="BC24" i="2"/>
  <c r="BE24" i="2"/>
  <c r="BG24" i="2"/>
  <c r="BA20" i="2"/>
  <c r="AW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20" i="2"/>
  <c r="AU20" i="2" s="1"/>
  <c r="G14" i="2"/>
  <c r="E16" i="2"/>
  <c r="AG31" i="2"/>
  <c r="M21" i="2"/>
  <c r="D16" i="2"/>
  <c r="D17" i="2"/>
  <c r="M17" i="2" s="1"/>
  <c r="AG30" i="2"/>
  <c r="M15" i="2"/>
  <c r="C14" i="2"/>
  <c r="M14" i="2"/>
  <c r="BG20" i="2" l="1"/>
  <c r="AS20" i="2"/>
  <c r="AY20" i="2"/>
  <c r="BE20" i="2"/>
  <c r="AP20" i="2"/>
  <c r="AQ20" i="2"/>
  <c r="BD23" i="2"/>
  <c r="AO23" i="2"/>
  <c r="BC20" i="2"/>
  <c r="BD20" i="2"/>
  <c r="AO20" i="2"/>
  <c r="BE23" i="2"/>
  <c r="AW23" i="2"/>
  <c r="BA23" i="2"/>
  <c r="AU17" i="2"/>
  <c r="AW17" i="2"/>
  <c r="AX17" i="2" s="1"/>
  <c r="AQ17" i="2"/>
  <c r="AS17" i="2"/>
  <c r="BF17" i="2"/>
  <c r="BC17" i="2"/>
  <c r="BE17" i="2"/>
  <c r="AY17" i="2"/>
  <c r="BA17" i="2"/>
  <c r="AZ17" i="2"/>
  <c r="BD17" i="2"/>
  <c r="AP17" i="2"/>
  <c r="BG17" i="2"/>
  <c r="AO17" i="2"/>
  <c r="BB17" i="2"/>
  <c r="AT17" i="2"/>
  <c r="AV17" i="2"/>
  <c r="BB22" i="2"/>
  <c r="BB26" i="2" s="1"/>
  <c r="BB30" i="2" s="1"/>
  <c r="BA15" i="2"/>
  <c r="AO15" i="2"/>
  <c r="BF15" i="2"/>
  <c r="AZ15" i="2"/>
  <c r="AU15" i="2"/>
  <c r="AV15" i="2" s="1"/>
  <c r="AW15" i="2"/>
  <c r="AY15" i="2"/>
  <c r="AS15" i="2"/>
  <c r="AT15" i="2" s="1"/>
  <c r="AT19" i="2" s="1"/>
  <c r="AT23" i="2" s="1"/>
  <c r="AT27" i="2" s="1"/>
  <c r="BD15" i="2"/>
  <c r="AP15" i="2"/>
  <c r="AQ15" i="2"/>
  <c r="BC15" i="2"/>
  <c r="BE15" i="2"/>
  <c r="BG15" i="2"/>
  <c r="AX15" i="2"/>
  <c r="AY14" i="2"/>
  <c r="BC14" i="2"/>
  <c r="AW14" i="2"/>
  <c r="AQ14" i="2"/>
  <c r="AR14" i="2" s="1"/>
  <c r="AR18" i="2" s="1"/>
  <c r="BF14" i="2"/>
  <c r="AS14" i="2"/>
  <c r="BD14" i="2"/>
  <c r="BE14" i="2"/>
  <c r="AZ14" i="2"/>
  <c r="AO14" i="2"/>
  <c r="BA14" i="2"/>
  <c r="BG14" i="2"/>
  <c r="AP14" i="2"/>
  <c r="AU14" i="2"/>
  <c r="AR15" i="2"/>
  <c r="AV14" i="2"/>
  <c r="AV18" i="2" s="1"/>
  <c r="AX14" i="2"/>
  <c r="AX18" i="2" s="1"/>
  <c r="AR17" i="2"/>
  <c r="AT14" i="2"/>
  <c r="AT18" i="2" s="1"/>
  <c r="AZ20" i="2"/>
  <c r="BF20" i="2"/>
  <c r="BB14" i="2"/>
  <c r="BB18" i="2" s="1"/>
  <c r="BB15" i="2"/>
  <c r="AY28" i="2"/>
  <c r="AS28" i="2"/>
  <c r="BC28" i="2"/>
  <c r="BD28" i="2"/>
  <c r="BG28" i="2"/>
  <c r="AU28" i="2"/>
  <c r="BF28" i="2"/>
  <c r="AP28" i="2"/>
  <c r="AO28" i="2"/>
  <c r="BA28" i="2"/>
  <c r="AZ28" i="2"/>
  <c r="AW28" i="2"/>
  <c r="AQ28" i="2"/>
  <c r="BE28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O22" i="2"/>
  <c r="AQ22" i="2"/>
  <c r="AU22" i="2"/>
  <c r="AV22" i="2" s="1"/>
  <c r="AV26" i="2" s="1"/>
  <c r="AY22" i="2"/>
  <c r="BA22" i="2"/>
  <c r="BD22" i="2"/>
  <c r="BF22" i="2"/>
  <c r="AP22" i="2"/>
  <c r="AS22" i="2"/>
  <c r="AT22" i="2" s="1"/>
  <c r="AT26" i="2" s="1"/>
  <c r="AT30" i="2" s="1"/>
  <c r="AW22" i="2"/>
  <c r="AZ22" i="2"/>
  <c r="BC22" i="2"/>
  <c r="BE22" i="2"/>
  <c r="BG22" i="2"/>
  <c r="AO21" i="2"/>
  <c r="AQ21" i="2"/>
  <c r="AR21" i="2" s="1"/>
  <c r="AR25" i="2" s="1"/>
  <c r="AU21" i="2"/>
  <c r="AV21" i="2" s="1"/>
  <c r="AV25" i="2" s="1"/>
  <c r="AV29" i="2" s="1"/>
  <c r="AY21" i="2"/>
  <c r="BA21" i="2"/>
  <c r="BD21" i="2"/>
  <c r="BF21" i="2"/>
  <c r="AP21" i="2"/>
  <c r="AS21" i="2"/>
  <c r="AW21" i="2"/>
  <c r="AZ21" i="2"/>
  <c r="BC21" i="2"/>
  <c r="BE21" i="2"/>
  <c r="BG21" i="2"/>
  <c r="BB21" i="2"/>
  <c r="BB25" i="2" s="1"/>
  <c r="BB29" i="2" s="1"/>
  <c r="AT21" i="2"/>
  <c r="AT25" i="2" s="1"/>
  <c r="AR19" i="2"/>
  <c r="AR23" i="2" s="1"/>
  <c r="AR27" i="2" s="1"/>
  <c r="AX19" i="2"/>
  <c r="AX23" i="2" s="1"/>
  <c r="AX27" i="2" s="1"/>
  <c r="M16" i="2"/>
  <c r="AR29" i="2" l="1"/>
  <c r="AV19" i="2"/>
  <c r="AV23" i="2" s="1"/>
  <c r="AV27" i="2" s="1"/>
  <c r="AX21" i="2"/>
  <c r="AX25" i="2" s="1"/>
  <c r="BB19" i="2"/>
  <c r="BB23" i="2" s="1"/>
  <c r="BB27" i="2" s="1"/>
  <c r="BB31" i="2" s="1"/>
  <c r="AO16" i="2"/>
  <c r="AP16" i="2"/>
  <c r="BG16" i="2"/>
  <c r="AY16" i="2"/>
  <c r="AU16" i="2"/>
  <c r="AW16" i="2"/>
  <c r="BF16" i="2"/>
  <c r="AZ16" i="2"/>
  <c r="BD16" i="2"/>
  <c r="BC16" i="2"/>
  <c r="BE16" i="2"/>
  <c r="AQ16" i="2"/>
  <c r="AS16" i="2"/>
  <c r="AT16" i="2" s="1"/>
  <c r="AT20" i="2" s="1"/>
  <c r="AT24" i="2" s="1"/>
  <c r="AT28" i="2" s="1"/>
  <c r="BA16" i="2"/>
  <c r="AV16" i="2"/>
  <c r="AV20" i="2" s="1"/>
  <c r="AV24" i="2" s="1"/>
  <c r="AV28" i="2" s="1"/>
  <c r="AR16" i="2"/>
  <c r="AR20" i="2" s="1"/>
  <c r="AR24" i="2" s="1"/>
  <c r="AR28" i="2" s="1"/>
  <c r="BB16" i="2"/>
  <c r="BB20" i="2" s="1"/>
  <c r="BB24" i="2" s="1"/>
  <c r="BB28" i="2" s="1"/>
  <c r="AX16" i="2"/>
  <c r="AX20" i="2" s="1"/>
  <c r="AX24" i="2" s="1"/>
  <c r="AX28" i="2" s="1"/>
  <c r="AX22" i="2"/>
  <c r="AX26" i="2" s="1"/>
  <c r="AX30" i="2" s="1"/>
  <c r="AR22" i="2"/>
  <c r="AR26" i="2" s="1"/>
  <c r="AR30" i="2" s="1"/>
  <c r="AX29" i="2"/>
  <c r="AT29" i="2"/>
  <c r="AV30" i="2"/>
  <c r="AO31" i="2"/>
  <c r="AQ31" i="2"/>
  <c r="AR31" i="2" s="1"/>
  <c r="AU31" i="2"/>
  <c r="AY31" i="2"/>
  <c r="BA31" i="2"/>
  <c r="BD31" i="2"/>
  <c r="BF31" i="2"/>
  <c r="AP31" i="2"/>
  <c r="AS31" i="2"/>
  <c r="AT31" i="2" s="1"/>
  <c r="AW31" i="2"/>
  <c r="AX31" i="2" s="1"/>
  <c r="AZ31" i="2"/>
  <c r="BC31" i="2"/>
  <c r="BE31" i="2"/>
  <c r="BG31" i="2"/>
  <c r="AV31" i="2"/>
</calcChain>
</file>

<file path=xl/sharedStrings.xml><?xml version="1.0" encoding="utf-8"?>
<sst xmlns="http://schemas.openxmlformats.org/spreadsheetml/2006/main" count="106" uniqueCount="96">
  <si>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</si>
  <si>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</si>
  <si>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</si>
  <si>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</si>
  <si>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</si>
  <si>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</si>
  <si>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</si>
  <si>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</si>
  <si>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</si>
  <si>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</si>
  <si>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</si>
  <si>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</si>
  <si>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</si>
  <si>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</si>
  <si>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</si>
  <si>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</si>
  <si>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</si>
  <si>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</si>
  <si>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</si>
  <si>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</si>
  <si>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</si>
  <si>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</si>
  <si>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</si>
  <si>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</si>
  <si>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</si>
  <si>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</si>
  <si>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</si>
  <si>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</si>
  <si>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</si>
  <si>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</si>
  <si>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</si>
  <si>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</si>
  <si>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</si>
  <si>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</si>
  <si>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</si>
  <si>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</si>
  <si>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</si>
  <si>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</si>
  <si>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</si>
  <si>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</si>
  <si>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</si>
  <si>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</si>
  <si>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</si>
  <si>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</si>
  <si>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</si>
  <si>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</si>
  <si>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</si>
  <si>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</si>
  <si>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</si>
  <si>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</si>
  <si>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</si>
  <si>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</si>
  <si>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</si>
  <si>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</si>
  <si>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</si>
  <si>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</si>
  <si>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</si>
  <si>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</si>
  <si>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</si>
  <si>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</si>
  <si>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</si>
  <si>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</si>
  <si>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</si>
  <si>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</si>
  <si>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</si>
  <si>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</si>
  <si>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</si>
  <si>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</si>
  <si>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</si>
  <si>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</si>
  <si>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</si>
  <si>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TEHNIČKE KULTURE     a)11</t>
  </si>
  <si>
    <t>HAMZIĆ LEJLA</t>
  </si>
  <si>
    <t>MEMIJA DALILA</t>
  </si>
  <si>
    <t>JAHIĆ ALMA</t>
  </si>
  <si>
    <t>KVRGIĆ AIDA</t>
  </si>
  <si>
    <t>KARAJČIĆ EMA</t>
  </si>
  <si>
    <t>ZULČIĆ LAMIJA</t>
  </si>
  <si>
    <t>GLUHAČEVIĆ EDITA</t>
  </si>
  <si>
    <t>ĆORIĆ MIRZA</t>
  </si>
  <si>
    <t>GANIJA ARIF</t>
  </si>
  <si>
    <t>NALO HURIJA</t>
  </si>
  <si>
    <t>MUSIĆ AIDA</t>
  </si>
  <si>
    <t>ĐUDERIJA LEJLA</t>
  </si>
  <si>
    <t>DVOŽANIĆ ADISA</t>
  </si>
  <si>
    <t>ADILOVIĆ ŠEJLA</t>
  </si>
  <si>
    <t>HAJDAREVIĆ AMINA</t>
  </si>
  <si>
    <t>TRAKO BERINA</t>
  </si>
  <si>
    <t>SOFTIĆ MERJEMA</t>
  </si>
  <si>
    <t>KAZAZOVIĆ JASMIN</t>
  </si>
  <si>
    <t>HUSEJNĆEHAJIĆ ESMA</t>
  </si>
  <si>
    <t>FAZLIĆ HAJRA</t>
  </si>
  <si>
    <t>SMAJIĆ NEJRA</t>
  </si>
  <si>
    <t>KRŠO AJLA</t>
  </si>
  <si>
    <t>Kandidat čija prijava nije uzeta u razmatranje:SMAJIĆ SELVER-nepotpisana prijava</t>
  </si>
  <si>
    <t>Predsjednik Komisije: Sabina Aljić               član Komisije: Larisa Jahić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</si>
</sst>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33"/>
  <sheetViews>
    <sheetView tabSelected="1" view="pageLayout" topLeftCell="A28" zoomScaleNormal="80" zoomScaleSheetLayoutView="80" workbookViewId="0">
      <selection activeCell="A32" sqref="A32:N33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6" t="s">
        <v>70</v>
      </c>
      <c r="Q1" s="21"/>
      <c r="R1" s="142" t="s">
        <v>34</v>
      </c>
      <c r="S1" s="142" t="s">
        <v>35</v>
      </c>
      <c r="T1" s="142" t="s">
        <v>36</v>
      </c>
      <c r="U1" s="26"/>
      <c r="V1" s="146" t="s">
        <v>7</v>
      </c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9" t="s">
        <v>8</v>
      </c>
      <c r="AI1" s="149"/>
      <c r="AJ1" s="150" t="s">
        <v>11</v>
      </c>
      <c r="AK1" s="151" t="s">
        <v>30</v>
      </c>
      <c r="AL1" s="152" t="s">
        <v>32</v>
      </c>
      <c r="AM1" s="148" t="s">
        <v>33</v>
      </c>
      <c r="AN1" s="54"/>
      <c r="AO1" s="32"/>
      <c r="AP1" s="32"/>
      <c r="AQ1" s="120"/>
      <c r="AR1" s="120"/>
      <c r="AS1" s="120"/>
      <c r="AT1" s="120"/>
      <c r="AU1" s="120"/>
      <c r="AV1" s="120"/>
      <c r="AW1" s="120"/>
      <c r="AX1" s="120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7" t="s">
        <v>67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6"/>
      <c r="Q2" s="21"/>
      <c r="R2" s="143"/>
      <c r="S2" s="143"/>
      <c r="T2" s="143"/>
      <c r="U2" s="2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9"/>
      <c r="AI2" s="149"/>
      <c r="AJ2" s="150"/>
      <c r="AK2" s="151"/>
      <c r="AL2" s="152"/>
      <c r="AM2" s="148"/>
      <c r="AN2" s="54"/>
      <c r="AO2" s="144" t="s">
        <v>12</v>
      </c>
      <c r="AP2" s="153" t="s">
        <v>13</v>
      </c>
      <c r="AQ2" s="147" t="s">
        <v>14</v>
      </c>
      <c r="AR2" s="147"/>
      <c r="AS2" s="145" t="s">
        <v>15</v>
      </c>
      <c r="AT2" s="145"/>
      <c r="AU2" s="121" t="s">
        <v>16</v>
      </c>
      <c r="AV2" s="121"/>
      <c r="AW2" s="126" t="s">
        <v>17</v>
      </c>
      <c r="AX2" s="126"/>
      <c r="AY2" s="127" t="s">
        <v>18</v>
      </c>
      <c r="AZ2" s="125" t="s">
        <v>19</v>
      </c>
      <c r="BA2" s="122" t="s">
        <v>20</v>
      </c>
      <c r="BB2" s="45"/>
      <c r="BC2" s="123" t="s">
        <v>21</v>
      </c>
      <c r="BD2" s="124" t="s">
        <v>22</v>
      </c>
      <c r="BE2" s="116" t="s">
        <v>23</v>
      </c>
      <c r="BF2" s="116"/>
      <c r="BG2" s="116"/>
      <c r="BH2" s="1"/>
    </row>
    <row r="3" spans="1:60" s="11" customFormat="1" ht="10.15" customHeight="1" x14ac:dyDescent="0.25">
      <c r="A3" s="20"/>
      <c r="M3" s="8"/>
      <c r="N3" s="8"/>
      <c r="O3" s="8"/>
      <c r="P3" s="136"/>
      <c r="Q3" s="21"/>
      <c r="R3" s="143"/>
      <c r="S3" s="143"/>
      <c r="T3" s="143"/>
      <c r="U3" s="2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9"/>
      <c r="AI3" s="149"/>
      <c r="AJ3" s="150"/>
      <c r="AK3" s="151"/>
      <c r="AL3" s="152"/>
      <c r="AM3" s="148"/>
      <c r="AN3" s="54"/>
      <c r="AO3" s="144"/>
      <c r="AP3" s="153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27"/>
      <c r="AZ3" s="125"/>
      <c r="BA3" s="122"/>
      <c r="BB3" s="48" t="s">
        <v>56</v>
      </c>
      <c r="BC3" s="123"/>
      <c r="BD3" s="124"/>
      <c r="BE3" s="116"/>
      <c r="BF3" s="116"/>
      <c r="BG3" s="116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6"/>
      <c r="Q4" s="21"/>
      <c r="R4" s="143"/>
      <c r="S4" s="143"/>
      <c r="T4" s="143"/>
      <c r="U4" s="2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9"/>
      <c r="AI4" s="149"/>
      <c r="AJ4" s="150"/>
      <c r="AK4" s="151"/>
      <c r="AL4" s="152"/>
      <c r="AM4" s="148"/>
      <c r="AN4" s="54"/>
      <c r="AO4" s="144"/>
      <c r="AP4" s="153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27"/>
      <c r="AZ4" s="125"/>
      <c r="BA4" s="122"/>
      <c r="BB4" s="35">
        <v>0.3</v>
      </c>
      <c r="BC4" s="123"/>
      <c r="BD4" s="124"/>
      <c r="BE4" s="117" t="s">
        <v>57</v>
      </c>
      <c r="BF4" s="118" t="s">
        <v>58</v>
      </c>
      <c r="BG4" s="11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6"/>
      <c r="Q5" s="21"/>
      <c r="R5" s="143"/>
      <c r="S5" s="143"/>
      <c r="T5" s="143"/>
      <c r="U5" s="2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9"/>
      <c r="AI5" s="149"/>
      <c r="AJ5" s="150"/>
      <c r="AK5" s="151"/>
      <c r="AL5" s="152"/>
      <c r="AM5" s="148"/>
      <c r="AN5" s="54"/>
      <c r="AO5" s="144"/>
      <c r="AP5" s="153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27"/>
      <c r="AZ5" s="125"/>
      <c r="BA5" s="122"/>
      <c r="BB5" s="55">
        <v>0</v>
      </c>
      <c r="BC5" s="123"/>
      <c r="BD5" s="124"/>
      <c r="BE5" s="117"/>
      <c r="BF5" s="118"/>
      <c r="BG5" s="119"/>
      <c r="BH5" s="10"/>
    </row>
    <row r="6" spans="1:60" s="11" customFormat="1" ht="130.9" customHeight="1" x14ac:dyDescent="0.25">
      <c r="A6" s="135" t="s">
        <v>0</v>
      </c>
      <c r="B6" s="129" t="s">
        <v>9</v>
      </c>
      <c r="C6" s="130"/>
      <c r="D6" s="130"/>
      <c r="E6" s="130"/>
      <c r="F6" s="130"/>
      <c r="G6" s="131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38" t="s">
        <v>1</v>
      </c>
      <c r="N6" s="138" t="s">
        <v>6</v>
      </c>
      <c r="O6" s="4"/>
      <c r="P6" s="136"/>
      <c r="Q6" s="21"/>
      <c r="R6" s="143"/>
      <c r="S6" s="143"/>
      <c r="T6" s="143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46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5"/>
      <c r="B7" s="132" t="s">
        <v>7</v>
      </c>
      <c r="C7" s="133"/>
      <c r="D7" s="133"/>
      <c r="E7" s="133"/>
      <c r="F7" s="133"/>
      <c r="G7" s="134"/>
      <c r="H7" s="135" t="s">
        <v>8</v>
      </c>
      <c r="I7" s="135" t="s">
        <v>11</v>
      </c>
      <c r="J7" s="135" t="s">
        <v>30</v>
      </c>
      <c r="K7" s="135" t="s">
        <v>32</v>
      </c>
      <c r="L7" s="135" t="s">
        <v>33</v>
      </c>
      <c r="M7" s="139"/>
      <c r="N7" s="139"/>
      <c r="O7" s="4"/>
      <c r="P7" s="136"/>
      <c r="Q7" s="21"/>
      <c r="R7" s="143"/>
      <c r="S7" s="143"/>
      <c r="T7" s="143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46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5"/>
      <c r="B8" s="132" t="s">
        <v>25</v>
      </c>
      <c r="C8" s="133"/>
      <c r="D8" s="133"/>
      <c r="E8" s="133"/>
      <c r="F8" s="134"/>
      <c r="G8" s="135" t="s">
        <v>26</v>
      </c>
      <c r="H8" s="135"/>
      <c r="I8" s="135"/>
      <c r="J8" s="135"/>
      <c r="K8" s="135"/>
      <c r="L8" s="135"/>
      <c r="M8" s="139"/>
      <c r="N8" s="139"/>
      <c r="O8" s="4"/>
      <c r="P8" s="136"/>
      <c r="Q8" s="21"/>
      <c r="R8" s="143"/>
      <c r="S8" s="143"/>
      <c r="T8" s="143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46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5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5"/>
      <c r="H9" s="135"/>
      <c r="I9" s="135"/>
      <c r="J9" s="135"/>
      <c r="K9" s="135"/>
      <c r="L9" s="135"/>
      <c r="M9" s="139"/>
      <c r="N9" s="139"/>
      <c r="O9" s="4"/>
      <c r="P9" s="136"/>
      <c r="Q9" s="21"/>
      <c r="R9" s="143"/>
      <c r="S9" s="143"/>
      <c r="T9" s="143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46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74</v>
      </c>
      <c r="B10" s="28">
        <v>20.399999999999999</v>
      </c>
      <c r="C10" s="28">
        <f>X10</f>
        <v>0</v>
      </c>
      <c r="D10" s="28">
        <f>Z10</f>
        <v>0</v>
      </c>
      <c r="E10" s="28">
        <v>6</v>
      </c>
      <c r="F10" s="28">
        <f>AD10</f>
        <v>0</v>
      </c>
      <c r="G10" s="28">
        <f>AF10</f>
        <v>0</v>
      </c>
      <c r="H10" s="28">
        <v>3.6</v>
      </c>
      <c r="I10" s="82">
        <f>AJ10</f>
        <v>0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30</v>
      </c>
      <c r="N10" s="154">
        <v>1</v>
      </c>
      <c r="O10" s="7"/>
      <c r="P10" s="136"/>
      <c r="Q10" s="128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15</v>
      </c>
      <c r="AP10" s="94">
        <f>(M10-L10)/100*35</f>
        <v>10.5</v>
      </c>
      <c r="AQ10" s="99">
        <f>(M10-L10)/100*27.5</f>
        <v>8.25</v>
      </c>
      <c r="AR10" s="100">
        <f>(M10-L10)/100*AR6+AQ10</f>
        <v>8.25</v>
      </c>
      <c r="AS10" s="95">
        <f t="shared" ref="AS10" si="0">(M10-L10)/100*23.5</f>
        <v>7.05</v>
      </c>
      <c r="AT10" s="40">
        <f>(M10-L10)/100*AT6+AS10</f>
        <v>7.05</v>
      </c>
      <c r="AU10" s="96">
        <f>(M10-L10)/100*20.5</f>
        <v>6.1499999999999995</v>
      </c>
      <c r="AV10" s="96">
        <f>(M10-L10)/100*AV6+AU10</f>
        <v>6.1499999999999995</v>
      </c>
      <c r="AW10" s="39">
        <f>(M10-L10)/100*16.4</f>
        <v>4.919999999999999</v>
      </c>
      <c r="AX10" s="39">
        <f>(M10-L10)/100*AX6+AW10</f>
        <v>4.919999999999999</v>
      </c>
      <c r="AY10" s="43">
        <f>(M10-L10)/100*10</f>
        <v>3</v>
      </c>
      <c r="AZ10" s="42">
        <f>(M10-L10)/100*5</f>
        <v>1.5</v>
      </c>
      <c r="BA10" s="44">
        <f>(M10-L10)/100*3</f>
        <v>0.89999999999999991</v>
      </c>
      <c r="BB10" s="47">
        <f>(M10-L10)/100*BB6</f>
        <v>0</v>
      </c>
      <c r="BC10" s="49">
        <f>(M10-L10)/100*2</f>
        <v>0.6</v>
      </c>
      <c r="BD10" s="50">
        <f>(M10-L10)/100*1</f>
        <v>0.3</v>
      </c>
      <c r="BE10" s="51">
        <f>(M10-L10)/100*1</f>
        <v>0.3</v>
      </c>
      <c r="BF10" s="52">
        <f>(M10-L10)/100*2</f>
        <v>0.6</v>
      </c>
      <c r="BG10" s="53">
        <f>(M10-L10)/100*3</f>
        <v>0.89999999999999991</v>
      </c>
      <c r="BH10" s="5"/>
    </row>
    <row r="11" spans="1:60" s="12" customFormat="1" ht="25.15" customHeight="1" x14ac:dyDescent="0.25">
      <c r="A11" s="58" t="s">
        <v>81</v>
      </c>
      <c r="B11" s="28">
        <v>11</v>
      </c>
      <c r="C11" s="28">
        <f>X11</f>
        <v>0</v>
      </c>
      <c r="D11" s="28">
        <f>Z11</f>
        <v>0</v>
      </c>
      <c r="E11" s="28">
        <v>8.85</v>
      </c>
      <c r="F11" s="28">
        <f>AD11</f>
        <v>0</v>
      </c>
      <c r="G11" s="28">
        <v>1.8</v>
      </c>
      <c r="H11" s="28">
        <v>2.2000000000000002</v>
      </c>
      <c r="I11" s="82">
        <f>AJ11</f>
        <v>0</v>
      </c>
      <c r="J11" s="81">
        <f>AK11</f>
        <v>0</v>
      </c>
      <c r="K11" s="82">
        <f>AL11</f>
        <v>0</v>
      </c>
      <c r="L11" s="29">
        <v>5.82</v>
      </c>
      <c r="M11" s="30">
        <f>SUM(B11:L11)</f>
        <v>29.67</v>
      </c>
      <c r="N11" s="154">
        <v>2</v>
      </c>
      <c r="O11" s="7"/>
      <c r="P11" s="136"/>
      <c r="Q11" s="128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11.925000000000001</v>
      </c>
      <c r="AP11" s="94">
        <f t="shared" ref="AP11:AP18" si="3">(M11-L11)/100*35</f>
        <v>8.3475000000000001</v>
      </c>
      <c r="AQ11" s="99">
        <f t="shared" ref="AQ11:AQ18" si="4">(M11-L11)/100*27.5</f>
        <v>6.5587500000000007</v>
      </c>
      <c r="AR11" s="100">
        <f>(M11-L11)/100*AR7+AQ11</f>
        <v>6.5587500000000007</v>
      </c>
      <c r="AS11" s="95">
        <f t="shared" ref="AS11:AS18" si="5">(M11-L11)/100*23.5</f>
        <v>5.6047500000000001</v>
      </c>
      <c r="AT11" s="40">
        <f>(M11-L11)/100*AT7+AS11</f>
        <v>5.6047500000000001</v>
      </c>
      <c r="AU11" s="96">
        <f t="shared" ref="AU11:AU18" si="6">(M11-L11)/100*20.5</f>
        <v>4.8892500000000005</v>
      </c>
      <c r="AV11" s="96">
        <f>(M11-L11)/100*AV7+AU11</f>
        <v>4.8892500000000005</v>
      </c>
      <c r="AW11" s="39">
        <f t="shared" ref="AW11:AW18" si="7">(M11-L11)/100*16.4</f>
        <v>3.9114</v>
      </c>
      <c r="AX11" s="39">
        <f>(M11-L11)/100*AX7+AW11</f>
        <v>3.9114</v>
      </c>
      <c r="AY11" s="43">
        <f t="shared" ref="AY11:AY18" si="8">(M11-L11)/100*10</f>
        <v>2.3850000000000002</v>
      </c>
      <c r="AZ11" s="42">
        <f t="shared" ref="AZ11:AZ18" si="9">(M11-L11)/100*5</f>
        <v>1.1925000000000001</v>
      </c>
      <c r="BA11" s="44">
        <f t="shared" ref="BA11:BA18" si="10">(M11-L11)/100*3</f>
        <v>0.71550000000000002</v>
      </c>
      <c r="BB11" s="47">
        <f>(M11-L11)/100*BB7</f>
        <v>0</v>
      </c>
      <c r="BC11" s="49">
        <f t="shared" ref="BC11:BC18" si="11">(M11-L11)/100*2</f>
        <v>0.47700000000000004</v>
      </c>
      <c r="BD11" s="50">
        <f t="shared" ref="BD11:BD18" si="12">(M11-L11)/100*1</f>
        <v>0.23850000000000002</v>
      </c>
      <c r="BE11" s="51">
        <f t="shared" ref="BE11:BE18" si="13">(M11-L11)/100*1</f>
        <v>0.23850000000000002</v>
      </c>
      <c r="BF11" s="52">
        <f t="shared" ref="BF11:BF18" si="14">(M11-L11)/100*2</f>
        <v>0.47700000000000004</v>
      </c>
      <c r="BG11" s="53">
        <f t="shared" ref="BG11:BG18" si="15">(M11-L11)/100*3</f>
        <v>0.71550000000000002</v>
      </c>
      <c r="BH11" s="5"/>
    </row>
    <row r="12" spans="1:60" s="12" customFormat="1" ht="25.15" customHeight="1" x14ac:dyDescent="0.25">
      <c r="A12" s="58" t="s">
        <v>78</v>
      </c>
      <c r="B12" s="28">
        <v>6.8</v>
      </c>
      <c r="C12" s="28">
        <v>4.8</v>
      </c>
      <c r="D12" s="28">
        <f>Z12</f>
        <v>0</v>
      </c>
      <c r="E12" s="28">
        <v>11.25</v>
      </c>
      <c r="F12" s="28">
        <f>AD12</f>
        <v>0</v>
      </c>
      <c r="G12" s="28">
        <f>AF12</f>
        <v>0</v>
      </c>
      <c r="H12" s="28">
        <v>5</v>
      </c>
      <c r="I12" s="82">
        <f>AJ12</f>
        <v>0</v>
      </c>
      <c r="J12" s="81">
        <f>AK12</f>
        <v>0</v>
      </c>
      <c r="K12" s="82">
        <f>AL12</f>
        <v>0</v>
      </c>
      <c r="L12" s="29">
        <f>AM12</f>
        <v>0</v>
      </c>
      <c r="M12" s="30">
        <f>SUM(B12:L12)</f>
        <v>27.85</v>
      </c>
      <c r="N12" s="154">
        <v>3</v>
      </c>
      <c r="O12" s="6"/>
      <c r="P12" s="136"/>
      <c r="Q12" s="128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13.925000000000001</v>
      </c>
      <c r="AP12" s="94">
        <f t="shared" si="3"/>
        <v>9.7475000000000005</v>
      </c>
      <c r="AQ12" s="99">
        <f t="shared" si="4"/>
        <v>7.6587500000000004</v>
      </c>
      <c r="AR12" s="100">
        <f>(M12-L12)/100*AR8+AQ12</f>
        <v>7.6587500000000004</v>
      </c>
      <c r="AS12" s="95">
        <f t="shared" si="5"/>
        <v>6.5447500000000005</v>
      </c>
      <c r="AT12" s="40">
        <f>(M12-L12)/100*AT8+AS12</f>
        <v>6.5447500000000005</v>
      </c>
      <c r="AU12" s="96">
        <f t="shared" si="6"/>
        <v>5.7092500000000008</v>
      </c>
      <c r="AV12" s="96">
        <f>(M12-L12)/100*AV8+AU12</f>
        <v>5.7092500000000008</v>
      </c>
      <c r="AW12" s="39">
        <f t="shared" si="7"/>
        <v>4.5674000000000001</v>
      </c>
      <c r="AX12" s="39">
        <f>(M12-L12)/100*AX8+AW12</f>
        <v>4.5674000000000001</v>
      </c>
      <c r="AY12" s="43">
        <f t="shared" si="8"/>
        <v>2.7850000000000001</v>
      </c>
      <c r="AZ12" s="42">
        <f t="shared" si="9"/>
        <v>1.3925000000000001</v>
      </c>
      <c r="BA12" s="44">
        <f t="shared" si="10"/>
        <v>0.83550000000000013</v>
      </c>
      <c r="BB12" s="47">
        <f>(M12-L12)/100*BB8</f>
        <v>0</v>
      </c>
      <c r="BC12" s="49">
        <f t="shared" si="11"/>
        <v>0.55700000000000005</v>
      </c>
      <c r="BD12" s="50">
        <f t="shared" si="12"/>
        <v>0.27850000000000003</v>
      </c>
      <c r="BE12" s="51">
        <f t="shared" si="13"/>
        <v>0.27850000000000003</v>
      </c>
      <c r="BF12" s="52">
        <f t="shared" si="14"/>
        <v>0.55700000000000005</v>
      </c>
      <c r="BG12" s="53">
        <f t="shared" si="15"/>
        <v>0.83550000000000013</v>
      </c>
      <c r="BH12" s="5"/>
    </row>
    <row r="13" spans="1:60" s="12" customFormat="1" ht="25.15" customHeight="1" x14ac:dyDescent="0.25">
      <c r="A13" s="58" t="s">
        <v>79</v>
      </c>
      <c r="B13" s="28">
        <v>17.2</v>
      </c>
      <c r="C13" s="28">
        <v>5.7</v>
      </c>
      <c r="D13" s="28">
        <f>Z13</f>
        <v>0</v>
      </c>
      <c r="E13" s="28">
        <f>AB13</f>
        <v>0</v>
      </c>
      <c r="F13" s="28">
        <f>AD13</f>
        <v>0</v>
      </c>
      <c r="G13" s="28">
        <f>AF13</f>
        <v>0</v>
      </c>
      <c r="H13" s="28">
        <v>0.1</v>
      </c>
      <c r="I13" s="82">
        <f>AJ13</f>
        <v>0</v>
      </c>
      <c r="J13" s="81">
        <f>AK13</f>
        <v>0</v>
      </c>
      <c r="K13" s="82">
        <f>AL13</f>
        <v>0</v>
      </c>
      <c r="L13" s="29">
        <v>4.5999999999999996</v>
      </c>
      <c r="M13" s="30">
        <f>SUM(B13:L13)</f>
        <v>27.6</v>
      </c>
      <c r="N13" s="154">
        <v>4</v>
      </c>
      <c r="O13" s="6"/>
      <c r="P13" s="136"/>
      <c r="Q13" s="128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11.5</v>
      </c>
      <c r="AP13" s="94">
        <f t="shared" si="3"/>
        <v>8.0500000000000007</v>
      </c>
      <c r="AQ13" s="99">
        <f t="shared" si="4"/>
        <v>6.3250000000000002</v>
      </c>
      <c r="AR13" s="100">
        <f>(M13-L13)/100*AR9+AQ13</f>
        <v>6.3250000000000002</v>
      </c>
      <c r="AS13" s="95">
        <f t="shared" si="5"/>
        <v>5.4050000000000002</v>
      </c>
      <c r="AT13" s="40">
        <f>(M13-L13)/100*AT9+AS13</f>
        <v>5.4050000000000002</v>
      </c>
      <c r="AU13" s="96">
        <f t="shared" si="6"/>
        <v>4.7149999999999999</v>
      </c>
      <c r="AV13" s="96">
        <f>(M13-L13)/100*AV9+AU13</f>
        <v>4.7149999999999999</v>
      </c>
      <c r="AW13" s="39">
        <f t="shared" si="7"/>
        <v>3.7719999999999998</v>
      </c>
      <c r="AX13" s="39">
        <f>(M13-L13)/100*AX9+AW13</f>
        <v>3.7719999999999998</v>
      </c>
      <c r="AY13" s="43">
        <f t="shared" si="8"/>
        <v>2.3000000000000003</v>
      </c>
      <c r="AZ13" s="42">
        <f t="shared" si="9"/>
        <v>1.1500000000000001</v>
      </c>
      <c r="BA13" s="44">
        <f t="shared" si="10"/>
        <v>0.69000000000000006</v>
      </c>
      <c r="BB13" s="47">
        <f>(M13-L13)/100*BB9</f>
        <v>0</v>
      </c>
      <c r="BC13" s="49">
        <f t="shared" si="11"/>
        <v>0.46</v>
      </c>
      <c r="BD13" s="50">
        <f t="shared" si="12"/>
        <v>0.23</v>
      </c>
      <c r="BE13" s="51">
        <f t="shared" si="13"/>
        <v>0.23</v>
      </c>
      <c r="BF13" s="52">
        <f t="shared" si="14"/>
        <v>0.46</v>
      </c>
      <c r="BG13" s="53">
        <f t="shared" si="15"/>
        <v>0.69000000000000006</v>
      </c>
      <c r="BH13" s="5"/>
    </row>
    <row r="14" spans="1:60" s="12" customFormat="1" ht="25.15" customHeight="1" x14ac:dyDescent="0.25">
      <c r="A14" s="58" t="s">
        <v>91</v>
      </c>
      <c r="B14" s="28">
        <v>6</v>
      </c>
      <c r="C14" s="28">
        <f>X14</f>
        <v>0</v>
      </c>
      <c r="D14" s="28">
        <f>Z14</f>
        <v>0</v>
      </c>
      <c r="E14" s="28">
        <v>11.25</v>
      </c>
      <c r="F14" s="28">
        <v>0.4</v>
      </c>
      <c r="G14" s="28">
        <f>AF14</f>
        <v>0</v>
      </c>
      <c r="H14" s="28">
        <v>3.8</v>
      </c>
      <c r="I14" s="82">
        <f>AJ14</f>
        <v>0</v>
      </c>
      <c r="J14" s="81">
        <f>AK14</f>
        <v>0</v>
      </c>
      <c r="K14" s="82">
        <f>AL14</f>
        <v>0</v>
      </c>
      <c r="L14" s="29">
        <v>4.01</v>
      </c>
      <c r="M14" s="30">
        <f>SUM(B14:L14)</f>
        <v>25.46</v>
      </c>
      <c r="N14" s="154">
        <v>5</v>
      </c>
      <c r="O14" s="6"/>
      <c r="P14" s="136"/>
      <c r="Q14" s="128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10.725000000000001</v>
      </c>
      <c r="AP14" s="94">
        <f t="shared" si="3"/>
        <v>7.5075000000000012</v>
      </c>
      <c r="AQ14" s="99">
        <f t="shared" si="4"/>
        <v>5.8987500000000006</v>
      </c>
      <c r="AR14" s="100">
        <f t="shared" ref="AR14:AR18" si="16">(M14-L14)/100*AR10+AQ14</f>
        <v>7.6683750000000011</v>
      </c>
      <c r="AS14" s="95">
        <f t="shared" si="5"/>
        <v>5.040750000000001</v>
      </c>
      <c r="AT14" s="40">
        <f t="shared" ref="AT14:AT18" si="17">(M14-L14)/100*AT10+AS14</f>
        <v>6.5529750000000009</v>
      </c>
      <c r="AU14" s="96">
        <f t="shared" si="6"/>
        <v>4.3972500000000005</v>
      </c>
      <c r="AV14" s="96">
        <f t="shared" ref="AV14:AV18" si="18">(M14-L14)/100*AV10+AU14</f>
        <v>5.716425000000001</v>
      </c>
      <c r="AW14" s="39">
        <f t="shared" si="7"/>
        <v>3.5178000000000003</v>
      </c>
      <c r="AX14" s="39">
        <f t="shared" ref="AX14:AX18" si="19">(M14-L14)/100*AX10+AW14</f>
        <v>4.5731400000000004</v>
      </c>
      <c r="AY14" s="43">
        <f t="shared" si="8"/>
        <v>2.1450000000000005</v>
      </c>
      <c r="AZ14" s="42">
        <f t="shared" si="9"/>
        <v>1.0725000000000002</v>
      </c>
      <c r="BA14" s="44">
        <f t="shared" si="10"/>
        <v>0.64350000000000007</v>
      </c>
      <c r="BB14" s="47">
        <f t="shared" ref="BB14:BB18" si="20">(M14-L14)/100*BB10</f>
        <v>0</v>
      </c>
      <c r="BC14" s="49">
        <f t="shared" si="11"/>
        <v>0.42900000000000005</v>
      </c>
      <c r="BD14" s="50">
        <f t="shared" si="12"/>
        <v>0.21450000000000002</v>
      </c>
      <c r="BE14" s="51">
        <f t="shared" si="13"/>
        <v>0.21450000000000002</v>
      </c>
      <c r="BF14" s="52">
        <f t="shared" si="14"/>
        <v>0.42900000000000005</v>
      </c>
      <c r="BG14" s="53">
        <f t="shared" si="15"/>
        <v>0.64350000000000007</v>
      </c>
      <c r="BH14" s="5"/>
    </row>
    <row r="15" spans="1:60" s="12" customFormat="1" ht="25.15" customHeight="1" x14ac:dyDescent="0.25">
      <c r="A15" s="58" t="s">
        <v>87</v>
      </c>
      <c r="B15" s="28">
        <v>5.6</v>
      </c>
      <c r="C15" s="28">
        <f>X15</f>
        <v>0</v>
      </c>
      <c r="D15" s="28">
        <f>Z15</f>
        <v>0</v>
      </c>
      <c r="E15" s="28">
        <v>11.25</v>
      </c>
      <c r="F15" s="28">
        <f>AD15</f>
        <v>0</v>
      </c>
      <c r="G15" s="28">
        <f>AF15</f>
        <v>0</v>
      </c>
      <c r="H15" s="28">
        <v>6</v>
      </c>
      <c r="I15" s="82">
        <f>AJ15</f>
        <v>0</v>
      </c>
      <c r="J15" s="81">
        <f>AK15</f>
        <v>0</v>
      </c>
      <c r="K15" s="82">
        <f>AL15</f>
        <v>0</v>
      </c>
      <c r="L15" s="29">
        <f>AM15</f>
        <v>0</v>
      </c>
      <c r="M15" s="30">
        <f>SUM(B15:L15)</f>
        <v>22.85</v>
      </c>
      <c r="N15" s="154">
        <v>6</v>
      </c>
      <c r="O15" s="6"/>
      <c r="P15" s="136"/>
      <c r="Q15" s="128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11.425000000000001</v>
      </c>
      <c r="AP15" s="94">
        <f t="shared" si="3"/>
        <v>7.9975000000000005</v>
      </c>
      <c r="AQ15" s="99">
        <f t="shared" si="4"/>
        <v>6.2837500000000004</v>
      </c>
      <c r="AR15" s="100">
        <f t="shared" si="16"/>
        <v>7.7824243750000006</v>
      </c>
      <c r="AS15" s="95">
        <f t="shared" si="5"/>
        <v>5.3697499999999998</v>
      </c>
      <c r="AT15" s="40">
        <f t="shared" si="17"/>
        <v>6.6504353749999998</v>
      </c>
      <c r="AU15" s="96">
        <f t="shared" si="6"/>
        <v>4.6842500000000005</v>
      </c>
      <c r="AV15" s="96">
        <f t="shared" si="18"/>
        <v>5.801443625000001</v>
      </c>
      <c r="AW15" s="39">
        <f t="shared" si="7"/>
        <v>3.7473999999999998</v>
      </c>
      <c r="AX15" s="39">
        <f t="shared" si="19"/>
        <v>4.6411549000000001</v>
      </c>
      <c r="AY15" s="43">
        <f t="shared" si="8"/>
        <v>2.2850000000000001</v>
      </c>
      <c r="AZ15" s="42">
        <f t="shared" si="9"/>
        <v>1.1425000000000001</v>
      </c>
      <c r="BA15" s="44">
        <f t="shared" si="10"/>
        <v>0.6855</v>
      </c>
      <c r="BB15" s="47">
        <f t="shared" si="20"/>
        <v>0</v>
      </c>
      <c r="BC15" s="49">
        <f t="shared" si="11"/>
        <v>0.45700000000000002</v>
      </c>
      <c r="BD15" s="50">
        <f t="shared" si="12"/>
        <v>0.22850000000000001</v>
      </c>
      <c r="BE15" s="51">
        <f t="shared" si="13"/>
        <v>0.22850000000000001</v>
      </c>
      <c r="BF15" s="52">
        <f t="shared" si="14"/>
        <v>0.45700000000000002</v>
      </c>
      <c r="BG15" s="53">
        <f t="shared" si="15"/>
        <v>0.6855</v>
      </c>
      <c r="BH15" s="5"/>
    </row>
    <row r="16" spans="1:60" s="12" customFormat="1" ht="25.15" customHeight="1" x14ac:dyDescent="0.25">
      <c r="A16" s="58" t="s">
        <v>93</v>
      </c>
      <c r="B16" s="28">
        <v>8.8000000000000007</v>
      </c>
      <c r="C16" s="28">
        <v>3.6</v>
      </c>
      <c r="D16" s="28">
        <f>Z16</f>
        <v>0</v>
      </c>
      <c r="E16" s="28">
        <f>AB16</f>
        <v>0</v>
      </c>
      <c r="F16" s="28">
        <f>AD16</f>
        <v>0</v>
      </c>
      <c r="G16" s="28">
        <f>AF16</f>
        <v>0</v>
      </c>
      <c r="H16" s="28">
        <f>AI16</f>
        <v>0</v>
      </c>
      <c r="I16" s="82">
        <f>AJ16</f>
        <v>0</v>
      </c>
      <c r="J16" s="81">
        <f>AK16</f>
        <v>0</v>
      </c>
      <c r="K16" s="82">
        <f>AL16</f>
        <v>0</v>
      </c>
      <c r="L16" s="29">
        <v>2.54</v>
      </c>
      <c r="M16" s="30">
        <f>SUM(B16:L16)</f>
        <v>14.940000000000001</v>
      </c>
      <c r="N16" s="154">
        <v>7</v>
      </c>
      <c r="O16" s="6"/>
      <c r="P16" s="136"/>
      <c r="Q16" s="128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6.2000000000000011</v>
      </c>
      <c r="AP16" s="94">
        <f t="shared" si="3"/>
        <v>4.3400000000000007</v>
      </c>
      <c r="AQ16" s="99">
        <f t="shared" si="4"/>
        <v>3.4100000000000006</v>
      </c>
      <c r="AR16" s="100">
        <f t="shared" si="16"/>
        <v>4.3596850000000007</v>
      </c>
      <c r="AS16" s="95">
        <f t="shared" si="5"/>
        <v>2.9140000000000006</v>
      </c>
      <c r="AT16" s="40">
        <f t="shared" si="17"/>
        <v>3.7255490000000009</v>
      </c>
      <c r="AU16" s="96">
        <f t="shared" si="6"/>
        <v>2.5420000000000007</v>
      </c>
      <c r="AV16" s="96">
        <f t="shared" si="18"/>
        <v>3.249947000000001</v>
      </c>
      <c r="AW16" s="39">
        <f t="shared" si="7"/>
        <v>2.0336000000000003</v>
      </c>
      <c r="AX16" s="39">
        <f t="shared" si="19"/>
        <v>2.5999576000000006</v>
      </c>
      <c r="AY16" s="43">
        <f t="shared" si="8"/>
        <v>1.2400000000000002</v>
      </c>
      <c r="AZ16" s="42">
        <f t="shared" si="9"/>
        <v>0.62000000000000011</v>
      </c>
      <c r="BA16" s="44">
        <f t="shared" si="10"/>
        <v>0.37200000000000011</v>
      </c>
      <c r="BB16" s="47">
        <f t="shared" si="20"/>
        <v>0</v>
      </c>
      <c r="BC16" s="49">
        <f t="shared" si="11"/>
        <v>0.24800000000000005</v>
      </c>
      <c r="BD16" s="50">
        <f t="shared" si="12"/>
        <v>0.12400000000000003</v>
      </c>
      <c r="BE16" s="51">
        <f t="shared" si="13"/>
        <v>0.12400000000000003</v>
      </c>
      <c r="BF16" s="52">
        <f t="shared" si="14"/>
        <v>0.24800000000000005</v>
      </c>
      <c r="BG16" s="53">
        <f t="shared" si="15"/>
        <v>0.37200000000000011</v>
      </c>
      <c r="BH16" s="5"/>
    </row>
    <row r="17" spans="1:60" s="12" customFormat="1" ht="25.15" customHeight="1" x14ac:dyDescent="0.25">
      <c r="A17" s="58" t="s">
        <v>92</v>
      </c>
      <c r="B17" s="28">
        <v>5.2</v>
      </c>
      <c r="C17" s="28">
        <v>6</v>
      </c>
      <c r="D17" s="28">
        <f>Z17</f>
        <v>0</v>
      </c>
      <c r="E17" s="28">
        <f>AB17</f>
        <v>0</v>
      </c>
      <c r="F17" s="28">
        <f>AD17</f>
        <v>0</v>
      </c>
      <c r="G17" s="28">
        <f>AF17</f>
        <v>0</v>
      </c>
      <c r="H17" s="28">
        <v>1.2</v>
      </c>
      <c r="I17" s="82">
        <f>AJ17</f>
        <v>0</v>
      </c>
      <c r="J17" s="81">
        <f>AK17</f>
        <v>0</v>
      </c>
      <c r="K17" s="82">
        <f>AL17</f>
        <v>0</v>
      </c>
      <c r="L17" s="29">
        <v>2.48</v>
      </c>
      <c r="M17" s="30">
        <f>SUM(B17:L17)</f>
        <v>14.879999999999999</v>
      </c>
      <c r="N17" s="154">
        <v>8</v>
      </c>
      <c r="O17" s="6"/>
      <c r="P17" s="136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6.1999999999999993</v>
      </c>
      <c r="AP17" s="94">
        <f t="shared" si="3"/>
        <v>4.34</v>
      </c>
      <c r="AQ17" s="99">
        <f t="shared" si="4"/>
        <v>3.4099999999999997</v>
      </c>
      <c r="AR17" s="100">
        <f t="shared" si="16"/>
        <v>4.1942999999999993</v>
      </c>
      <c r="AS17" s="95">
        <f t="shared" si="5"/>
        <v>2.9139999999999997</v>
      </c>
      <c r="AT17" s="40">
        <f t="shared" si="17"/>
        <v>3.5842199999999997</v>
      </c>
      <c r="AU17" s="96">
        <f t="shared" si="6"/>
        <v>2.5419999999999998</v>
      </c>
      <c r="AV17" s="96">
        <f t="shared" si="18"/>
        <v>3.1266599999999998</v>
      </c>
      <c r="AW17" s="39">
        <f t="shared" si="7"/>
        <v>2.0335999999999994</v>
      </c>
      <c r="AX17" s="39">
        <f t="shared" si="19"/>
        <v>2.5013279999999991</v>
      </c>
      <c r="AY17" s="43">
        <f t="shared" si="8"/>
        <v>1.2399999999999998</v>
      </c>
      <c r="AZ17" s="42">
        <f t="shared" si="9"/>
        <v>0.61999999999999988</v>
      </c>
      <c r="BA17" s="44">
        <f t="shared" si="10"/>
        <v>0.37199999999999994</v>
      </c>
      <c r="BB17" s="47">
        <f t="shared" si="20"/>
        <v>0</v>
      </c>
      <c r="BC17" s="49">
        <f t="shared" si="11"/>
        <v>0.24799999999999997</v>
      </c>
      <c r="BD17" s="50">
        <f t="shared" si="12"/>
        <v>0.12399999999999999</v>
      </c>
      <c r="BE17" s="51">
        <f t="shared" si="13"/>
        <v>0.12399999999999999</v>
      </c>
      <c r="BF17" s="52">
        <f t="shared" si="14"/>
        <v>0.24799999999999997</v>
      </c>
      <c r="BG17" s="53">
        <f t="shared" si="15"/>
        <v>0.37199999999999994</v>
      </c>
      <c r="BH17" s="5"/>
    </row>
    <row r="18" spans="1:60" s="12" customFormat="1" ht="25.15" customHeight="1" x14ac:dyDescent="0.25">
      <c r="A18" s="58" t="s">
        <v>75</v>
      </c>
      <c r="B18" s="28">
        <v>1.6</v>
      </c>
      <c r="C18" s="28">
        <v>9.6</v>
      </c>
      <c r="D18" s="28">
        <f>Z18</f>
        <v>0</v>
      </c>
      <c r="E18" s="28">
        <v>0.3</v>
      </c>
      <c r="F18" s="28">
        <v>2.8</v>
      </c>
      <c r="G18" s="28">
        <f>AF18</f>
        <v>0</v>
      </c>
      <c r="H18" s="28">
        <f>AI18</f>
        <v>0</v>
      </c>
      <c r="I18" s="82">
        <f>AJ18</f>
        <v>0</v>
      </c>
      <c r="J18" s="81">
        <f>AK18</f>
        <v>0</v>
      </c>
      <c r="K18" s="82">
        <f>AL18</f>
        <v>0</v>
      </c>
      <c r="L18" s="29">
        <f>AM18</f>
        <v>0</v>
      </c>
      <c r="M18" s="30">
        <f>SUM(B18:L18)</f>
        <v>14.3</v>
      </c>
      <c r="N18" s="154">
        <v>9</v>
      </c>
      <c r="O18" s="6"/>
      <c r="P18" s="136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7.15</v>
      </c>
      <c r="AP18" s="94">
        <f t="shared" si="3"/>
        <v>5.0050000000000008</v>
      </c>
      <c r="AQ18" s="99">
        <f t="shared" si="4"/>
        <v>3.9325000000000006</v>
      </c>
      <c r="AR18" s="100">
        <f t="shared" si="16"/>
        <v>5.0290776250000011</v>
      </c>
      <c r="AS18" s="95">
        <f t="shared" si="5"/>
        <v>3.3605000000000005</v>
      </c>
      <c r="AT18" s="40">
        <f t="shared" si="17"/>
        <v>4.2975754250000007</v>
      </c>
      <c r="AU18" s="96">
        <f t="shared" si="6"/>
        <v>2.9315000000000002</v>
      </c>
      <c r="AV18" s="96">
        <f t="shared" si="18"/>
        <v>3.7489487750000006</v>
      </c>
      <c r="AW18" s="39">
        <f t="shared" si="7"/>
        <v>2.3452000000000002</v>
      </c>
      <c r="AX18" s="39">
        <f t="shared" si="19"/>
        <v>2.9991590200000005</v>
      </c>
      <c r="AY18" s="43">
        <f t="shared" si="8"/>
        <v>1.4300000000000002</v>
      </c>
      <c r="AZ18" s="42">
        <f t="shared" si="9"/>
        <v>0.71500000000000008</v>
      </c>
      <c r="BA18" s="44">
        <f t="shared" si="10"/>
        <v>0.42900000000000005</v>
      </c>
      <c r="BB18" s="47">
        <f t="shared" si="20"/>
        <v>0</v>
      </c>
      <c r="BC18" s="49">
        <f t="shared" si="11"/>
        <v>0.28600000000000003</v>
      </c>
      <c r="BD18" s="50">
        <f t="shared" si="12"/>
        <v>0.14300000000000002</v>
      </c>
      <c r="BE18" s="51">
        <f t="shared" si="13"/>
        <v>0.14300000000000002</v>
      </c>
      <c r="BF18" s="52">
        <f t="shared" si="14"/>
        <v>0.28600000000000003</v>
      </c>
      <c r="BG18" s="53">
        <f t="shared" si="15"/>
        <v>0.42900000000000005</v>
      </c>
      <c r="BH18" s="5"/>
    </row>
    <row r="19" spans="1:60" s="12" customFormat="1" ht="25.15" customHeight="1" x14ac:dyDescent="0.25">
      <c r="A19" s="58" t="s">
        <v>88</v>
      </c>
      <c r="B19" s="28">
        <v>2</v>
      </c>
      <c r="C19" s="28">
        <v>10.5</v>
      </c>
      <c r="D19" s="28">
        <f>Z19</f>
        <v>0</v>
      </c>
      <c r="E19" s="28">
        <f>AB19</f>
        <v>0</v>
      </c>
      <c r="F19" s="28">
        <f>AD19</f>
        <v>0</v>
      </c>
      <c r="G19" s="28">
        <f>AF19</f>
        <v>0</v>
      </c>
      <c r="H19" s="28">
        <f>AI19</f>
        <v>0</v>
      </c>
      <c r="I19" s="82">
        <f>AJ19</f>
        <v>0</v>
      </c>
      <c r="J19" s="81">
        <f>AK19</f>
        <v>0</v>
      </c>
      <c r="K19" s="82">
        <f>AL19</f>
        <v>0</v>
      </c>
      <c r="L19" s="29">
        <f>AM19</f>
        <v>0</v>
      </c>
      <c r="M19" s="30">
        <f>SUM(B19:L19)</f>
        <v>12.5</v>
      </c>
      <c r="N19" s="154">
        <v>10</v>
      </c>
      <c r="O19" s="6"/>
      <c r="P19" s="136"/>
      <c r="Q19" s="21"/>
      <c r="R19" s="102"/>
      <c r="S19" s="108"/>
      <c r="T19" s="107"/>
      <c r="U19" s="31">
        <v>0</v>
      </c>
      <c r="V19" s="79">
        <f t="shared" ref="V19:V31" si="22">U19*V10</f>
        <v>0</v>
      </c>
      <c r="W19" s="31">
        <v>0</v>
      </c>
      <c r="X19" s="73">
        <f t="shared" ref="X19:X31" si="23">W19*X10</f>
        <v>0</v>
      </c>
      <c r="Y19" s="31">
        <v>0</v>
      </c>
      <c r="Z19" s="73">
        <f t="shared" ref="Z19:Z31" si="24">Y19*Z10</f>
        <v>0</v>
      </c>
      <c r="AA19" s="31">
        <v>0</v>
      </c>
      <c r="AB19" s="73">
        <f t="shared" ref="AB19:AB31" si="25">AA19*AB10</f>
        <v>0</v>
      </c>
      <c r="AC19" s="31">
        <v>0</v>
      </c>
      <c r="AD19" s="73">
        <f t="shared" ref="AD19:AD31" si="26">AC19*AD10</f>
        <v>0</v>
      </c>
      <c r="AE19" s="31">
        <v>0</v>
      </c>
      <c r="AF19" s="73">
        <f t="shared" ref="AF19:AF31" si="27">AE19*AF10</f>
        <v>0</v>
      </c>
      <c r="AG19" s="93">
        <f t="shared" ref="AG19:AG31" si="28">V19+X19+Z19+AB19+AD19+AF19</f>
        <v>0</v>
      </c>
      <c r="AH19" s="31">
        <v>0</v>
      </c>
      <c r="AI19" s="101">
        <f t="shared" ref="AI19:AI31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1" si="30">(M19-L19)/100*50</f>
        <v>6.25</v>
      </c>
      <c r="AP19" s="94">
        <f t="shared" ref="AP19:AP31" si="31">(M19-L19)/100*35</f>
        <v>4.375</v>
      </c>
      <c r="AQ19" s="99">
        <f t="shared" ref="AQ19:AQ31" si="32">(M19-L19)/100*27.5</f>
        <v>3.4375</v>
      </c>
      <c r="AR19" s="100">
        <f t="shared" ref="AR19:AR31" si="33">(M19-L19)/100*AR15+AQ19</f>
        <v>4.4103030468749997</v>
      </c>
      <c r="AS19" s="95">
        <f t="shared" ref="AS19:AS31" si="34">(M19-L19)/100*23.5</f>
        <v>2.9375</v>
      </c>
      <c r="AT19" s="40">
        <f t="shared" ref="AT19:AT31" si="35">(M19-L19)/100*AT15+AS19</f>
        <v>3.7688044218750001</v>
      </c>
      <c r="AU19" s="96">
        <f t="shared" ref="AU19:AU31" si="36">(M19-L19)/100*20.5</f>
        <v>2.5625</v>
      </c>
      <c r="AV19" s="96">
        <f t="shared" ref="AV19:AV31" si="37">(M19-L19)/100*AV15+AU19</f>
        <v>3.2876804531250001</v>
      </c>
      <c r="AW19" s="39">
        <f t="shared" ref="AW19:AW31" si="38">(M19-L19)/100*16.4</f>
        <v>2.0499999999999998</v>
      </c>
      <c r="AX19" s="39">
        <f t="shared" ref="AX19:AX31" si="39">(M19-L19)/100*AX15+AW19</f>
        <v>2.6301443624999998</v>
      </c>
      <c r="AY19" s="43">
        <f t="shared" ref="AY19:AY31" si="40">(M19-L19)/100*10</f>
        <v>1.25</v>
      </c>
      <c r="AZ19" s="42">
        <f t="shared" ref="AZ19:AZ31" si="41">(M19-L19)/100*5</f>
        <v>0.625</v>
      </c>
      <c r="BA19" s="44">
        <f t="shared" ref="BA19:BA31" si="42">(M19-L19)/100*3</f>
        <v>0.375</v>
      </c>
      <c r="BB19" s="47">
        <f t="shared" ref="BB19:BB31" si="43">(M19-L19)/100*BB15</f>
        <v>0</v>
      </c>
      <c r="BC19" s="49">
        <f t="shared" ref="BC19:BC31" si="44">(M19-L19)/100*2</f>
        <v>0.25</v>
      </c>
      <c r="BD19" s="50">
        <f t="shared" ref="BD19:BD31" si="45">(M19-L19)/100*1</f>
        <v>0.125</v>
      </c>
      <c r="BE19" s="51">
        <f t="shared" ref="BE19:BE31" si="46">(M19-L19)/100*1</f>
        <v>0.125</v>
      </c>
      <c r="BF19" s="52">
        <f t="shared" ref="BF19:BF31" si="47">(M19-L19)/100*2</f>
        <v>0.25</v>
      </c>
      <c r="BG19" s="53">
        <f t="shared" ref="BG19:BG31" si="48">(M19-L19)/100*3</f>
        <v>0.375</v>
      </c>
      <c r="BH19" s="5"/>
    </row>
    <row r="20" spans="1:60" s="12" customFormat="1" ht="25.15" customHeight="1" x14ac:dyDescent="0.25">
      <c r="A20" s="58" t="s">
        <v>83</v>
      </c>
      <c r="B20" s="28">
        <v>6.8</v>
      </c>
      <c r="C20" s="28">
        <v>1.5</v>
      </c>
      <c r="D20" s="28">
        <f>Z20</f>
        <v>0</v>
      </c>
      <c r="E20" s="28">
        <f>AB20</f>
        <v>0</v>
      </c>
      <c r="F20" s="28">
        <f>AD20</f>
        <v>0</v>
      </c>
      <c r="G20" s="28">
        <f>AF20</f>
        <v>0</v>
      </c>
      <c r="H20" s="28">
        <f>AI20</f>
        <v>0</v>
      </c>
      <c r="I20" s="82">
        <f>AJ20</f>
        <v>0</v>
      </c>
      <c r="J20" s="81">
        <f>AK20</f>
        <v>0</v>
      </c>
      <c r="K20" s="82">
        <f>AL20</f>
        <v>0</v>
      </c>
      <c r="L20" s="29">
        <v>1.73</v>
      </c>
      <c r="M20" s="30">
        <f>SUM(B20:L20)</f>
        <v>10.030000000000001</v>
      </c>
      <c r="N20" s="154">
        <v>11</v>
      </c>
      <c r="O20" s="6"/>
      <c r="P20" s="136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4.1500000000000004</v>
      </c>
      <c r="AP20" s="94">
        <f t="shared" si="31"/>
        <v>2.9050000000000002</v>
      </c>
      <c r="AQ20" s="99">
        <f t="shared" si="32"/>
        <v>2.2825000000000002</v>
      </c>
      <c r="AR20" s="100">
        <f t="shared" si="33"/>
        <v>2.6443538550000003</v>
      </c>
      <c r="AS20" s="95">
        <f t="shared" si="34"/>
        <v>1.9505000000000001</v>
      </c>
      <c r="AT20" s="40">
        <f t="shared" si="35"/>
        <v>2.2597205670000005</v>
      </c>
      <c r="AU20" s="96">
        <f t="shared" si="36"/>
        <v>1.7015</v>
      </c>
      <c r="AV20" s="96">
        <f t="shared" si="37"/>
        <v>1.9712456010000001</v>
      </c>
      <c r="AW20" s="39">
        <f t="shared" si="38"/>
        <v>1.3612</v>
      </c>
      <c r="AX20" s="39">
        <f t="shared" si="39"/>
        <v>1.5769964808000001</v>
      </c>
      <c r="AY20" s="43">
        <f t="shared" si="40"/>
        <v>0.83000000000000007</v>
      </c>
      <c r="AZ20" s="42">
        <f t="shared" si="41"/>
        <v>0.41500000000000004</v>
      </c>
      <c r="BA20" s="44">
        <f t="shared" si="42"/>
        <v>0.249</v>
      </c>
      <c r="BB20" s="47">
        <f t="shared" si="43"/>
        <v>0</v>
      </c>
      <c r="BC20" s="49">
        <f t="shared" si="44"/>
        <v>0.16600000000000001</v>
      </c>
      <c r="BD20" s="50">
        <f t="shared" si="45"/>
        <v>8.3000000000000004E-2</v>
      </c>
      <c r="BE20" s="51">
        <f t="shared" si="46"/>
        <v>8.3000000000000004E-2</v>
      </c>
      <c r="BF20" s="52">
        <f t="shared" si="47"/>
        <v>0.16600000000000001</v>
      </c>
      <c r="BG20" s="53">
        <f t="shared" si="48"/>
        <v>0.249</v>
      </c>
      <c r="BH20" s="5"/>
    </row>
    <row r="21" spans="1:60" s="12" customFormat="1" ht="25.15" customHeight="1" x14ac:dyDescent="0.25">
      <c r="A21" s="58" t="s">
        <v>84</v>
      </c>
      <c r="B21" s="28">
        <v>1.2</v>
      </c>
      <c r="C21" s="28">
        <f>X21</f>
        <v>0</v>
      </c>
      <c r="D21" s="28">
        <f>Z21</f>
        <v>0</v>
      </c>
      <c r="E21" s="28">
        <v>8.4</v>
      </c>
      <c r="F21" s="28">
        <f>AD21</f>
        <v>0</v>
      </c>
      <c r="G21" s="28">
        <f>AF21</f>
        <v>0</v>
      </c>
      <c r="H21" s="28">
        <f>AI21</f>
        <v>0</v>
      </c>
      <c r="I21" s="82">
        <f>AJ21</f>
        <v>0</v>
      </c>
      <c r="J21" s="81">
        <f>AK21</f>
        <v>0</v>
      </c>
      <c r="K21" s="82">
        <f>AL21</f>
        <v>0</v>
      </c>
      <c r="L21" s="29">
        <f>AM21</f>
        <v>0</v>
      </c>
      <c r="M21" s="30">
        <f>SUM(B21:L21)</f>
        <v>9.6</v>
      </c>
      <c r="N21" s="154">
        <v>12</v>
      </c>
      <c r="O21" s="6"/>
      <c r="P21" s="136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4.8</v>
      </c>
      <c r="AP21" s="94">
        <f t="shared" si="31"/>
        <v>3.36</v>
      </c>
      <c r="AQ21" s="99">
        <f t="shared" si="32"/>
        <v>2.64</v>
      </c>
      <c r="AR21" s="100">
        <f t="shared" si="33"/>
        <v>3.0426527999999999</v>
      </c>
      <c r="AS21" s="95">
        <f t="shared" si="34"/>
        <v>2.2560000000000002</v>
      </c>
      <c r="AT21" s="40">
        <f t="shared" si="35"/>
        <v>2.6000851200000001</v>
      </c>
      <c r="AU21" s="96">
        <f t="shared" si="36"/>
        <v>1.968</v>
      </c>
      <c r="AV21" s="96">
        <f t="shared" si="37"/>
        <v>2.2681593599999998</v>
      </c>
      <c r="AW21" s="39">
        <f t="shared" si="38"/>
        <v>1.5743999999999998</v>
      </c>
      <c r="AX21" s="39">
        <f t="shared" si="39"/>
        <v>1.8145274879999997</v>
      </c>
      <c r="AY21" s="43">
        <f t="shared" si="40"/>
        <v>0.96</v>
      </c>
      <c r="AZ21" s="42">
        <f t="shared" si="41"/>
        <v>0.48</v>
      </c>
      <c r="BA21" s="44">
        <f t="shared" si="42"/>
        <v>0.28800000000000003</v>
      </c>
      <c r="BB21" s="47">
        <f t="shared" si="43"/>
        <v>0</v>
      </c>
      <c r="BC21" s="49">
        <f t="shared" si="44"/>
        <v>0.192</v>
      </c>
      <c r="BD21" s="50">
        <f t="shared" si="45"/>
        <v>9.6000000000000002E-2</v>
      </c>
      <c r="BE21" s="51">
        <f t="shared" si="46"/>
        <v>9.6000000000000002E-2</v>
      </c>
      <c r="BF21" s="52">
        <f t="shared" si="47"/>
        <v>0.192</v>
      </c>
      <c r="BG21" s="53">
        <f t="shared" si="48"/>
        <v>0.28800000000000003</v>
      </c>
      <c r="BH21" s="5"/>
    </row>
    <row r="22" spans="1:60" s="12" customFormat="1" ht="25.15" customHeight="1" x14ac:dyDescent="0.25">
      <c r="A22" s="58" t="s">
        <v>89</v>
      </c>
      <c r="B22" s="28">
        <f>V22</f>
        <v>0</v>
      </c>
      <c r="C22" s="28">
        <v>7.5</v>
      </c>
      <c r="D22" s="28">
        <f>Z22</f>
        <v>0</v>
      </c>
      <c r="E22" s="28">
        <f>AB22</f>
        <v>0</v>
      </c>
      <c r="F22" s="28">
        <f>AD22</f>
        <v>0</v>
      </c>
      <c r="G22" s="28">
        <f>AF22</f>
        <v>0</v>
      </c>
      <c r="H22" s="28">
        <f>AI22</f>
        <v>0</v>
      </c>
      <c r="I22" s="82">
        <f>AJ22</f>
        <v>0</v>
      </c>
      <c r="J22" s="81">
        <f>AK22</f>
        <v>0</v>
      </c>
      <c r="K22" s="82">
        <f>AL22</f>
        <v>0</v>
      </c>
      <c r="L22" s="29">
        <v>1.5</v>
      </c>
      <c r="M22" s="30">
        <f>SUM(B22:L22)</f>
        <v>9</v>
      </c>
      <c r="N22" s="154">
        <v>13</v>
      </c>
      <c r="O22" s="6"/>
      <c r="P22" s="136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3.75</v>
      </c>
      <c r="AP22" s="94">
        <f t="shared" si="31"/>
        <v>2.625</v>
      </c>
      <c r="AQ22" s="99">
        <f t="shared" si="32"/>
        <v>2.0625</v>
      </c>
      <c r="AR22" s="100">
        <f t="shared" si="33"/>
        <v>2.4396808218750001</v>
      </c>
      <c r="AS22" s="95">
        <f t="shared" si="34"/>
        <v>1.7625</v>
      </c>
      <c r="AT22" s="40">
        <f t="shared" si="35"/>
        <v>2.0848181568749999</v>
      </c>
      <c r="AU22" s="96">
        <f t="shared" si="36"/>
        <v>1.5374999999999999</v>
      </c>
      <c r="AV22" s="96">
        <f t="shared" si="37"/>
        <v>1.8186711581249999</v>
      </c>
      <c r="AW22" s="39">
        <f t="shared" si="38"/>
        <v>1.2299999999999998</v>
      </c>
      <c r="AX22" s="39">
        <f t="shared" si="39"/>
        <v>1.4549369264999998</v>
      </c>
      <c r="AY22" s="43">
        <f t="shared" si="40"/>
        <v>0.75</v>
      </c>
      <c r="AZ22" s="42">
        <f t="shared" si="41"/>
        <v>0.375</v>
      </c>
      <c r="BA22" s="44">
        <f t="shared" si="42"/>
        <v>0.22499999999999998</v>
      </c>
      <c r="BB22" s="47">
        <f t="shared" si="43"/>
        <v>0</v>
      </c>
      <c r="BC22" s="49">
        <f t="shared" si="44"/>
        <v>0.15</v>
      </c>
      <c r="BD22" s="50">
        <f t="shared" si="45"/>
        <v>7.4999999999999997E-2</v>
      </c>
      <c r="BE22" s="51">
        <f t="shared" si="46"/>
        <v>7.4999999999999997E-2</v>
      </c>
      <c r="BF22" s="52">
        <f t="shared" si="47"/>
        <v>0.15</v>
      </c>
      <c r="BG22" s="53">
        <f t="shared" si="48"/>
        <v>0.22499999999999998</v>
      </c>
      <c r="BH22" s="5"/>
    </row>
    <row r="23" spans="1:60" s="12" customFormat="1" ht="25.15" customHeight="1" x14ac:dyDescent="0.25">
      <c r="A23" s="58" t="s">
        <v>82</v>
      </c>
      <c r="B23" s="28">
        <v>4.8</v>
      </c>
      <c r="C23" s="28">
        <v>0.9</v>
      </c>
      <c r="D23" s="28">
        <f>Z23</f>
        <v>0</v>
      </c>
      <c r="E23" s="28">
        <v>0.45</v>
      </c>
      <c r="F23" s="28">
        <f>AD23</f>
        <v>0</v>
      </c>
      <c r="G23" s="28">
        <f>AF23</f>
        <v>0</v>
      </c>
      <c r="H23" s="28">
        <v>0.7</v>
      </c>
      <c r="I23" s="82">
        <f>AJ23</f>
        <v>0</v>
      </c>
      <c r="J23" s="81">
        <f>AK23</f>
        <v>0</v>
      </c>
      <c r="K23" s="82">
        <f>AL23</f>
        <v>0</v>
      </c>
      <c r="L23" s="29">
        <v>1.66</v>
      </c>
      <c r="M23" s="30">
        <f>SUM(B23:L23)</f>
        <v>8.51</v>
      </c>
      <c r="N23" s="154">
        <v>14</v>
      </c>
      <c r="O23" s="6"/>
      <c r="P23" s="136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3.4249999999999994</v>
      </c>
      <c r="AP23" s="94">
        <f t="shared" si="31"/>
        <v>2.3974999999999995</v>
      </c>
      <c r="AQ23" s="99">
        <f t="shared" si="32"/>
        <v>1.8837499999999998</v>
      </c>
      <c r="AR23" s="100">
        <f t="shared" si="33"/>
        <v>2.1858557587109373</v>
      </c>
      <c r="AS23" s="95">
        <f t="shared" si="34"/>
        <v>1.6097499999999998</v>
      </c>
      <c r="AT23" s="40">
        <f t="shared" si="35"/>
        <v>1.8679131028984373</v>
      </c>
      <c r="AU23" s="96">
        <f t="shared" si="36"/>
        <v>1.4042499999999998</v>
      </c>
      <c r="AV23" s="96">
        <f t="shared" si="37"/>
        <v>1.6294561110390622</v>
      </c>
      <c r="AW23" s="39">
        <f t="shared" si="38"/>
        <v>1.1233999999999997</v>
      </c>
      <c r="AX23" s="39">
        <f t="shared" si="39"/>
        <v>1.3035648888312497</v>
      </c>
      <c r="AY23" s="43">
        <f t="shared" si="40"/>
        <v>0.68499999999999994</v>
      </c>
      <c r="AZ23" s="42">
        <f t="shared" si="41"/>
        <v>0.34249999999999997</v>
      </c>
      <c r="BA23" s="44">
        <f t="shared" si="42"/>
        <v>0.20549999999999996</v>
      </c>
      <c r="BB23" s="47">
        <f t="shared" si="43"/>
        <v>0</v>
      </c>
      <c r="BC23" s="49">
        <f t="shared" si="44"/>
        <v>0.13699999999999998</v>
      </c>
      <c r="BD23" s="50">
        <f t="shared" si="45"/>
        <v>6.8499999999999991E-2</v>
      </c>
      <c r="BE23" s="51">
        <f t="shared" si="46"/>
        <v>6.8499999999999991E-2</v>
      </c>
      <c r="BF23" s="52">
        <f t="shared" si="47"/>
        <v>0.13699999999999998</v>
      </c>
      <c r="BG23" s="53">
        <f t="shared" si="48"/>
        <v>0.20549999999999996</v>
      </c>
      <c r="BH23" s="5"/>
    </row>
    <row r="24" spans="1:60" s="12" customFormat="1" ht="25.15" customHeight="1" x14ac:dyDescent="0.25">
      <c r="A24" s="58" t="s">
        <v>86</v>
      </c>
      <c r="B24" s="28">
        <v>6.4</v>
      </c>
      <c r="C24" s="28">
        <v>0.3</v>
      </c>
      <c r="D24" s="28">
        <f>Z24</f>
        <v>0</v>
      </c>
      <c r="E24" s="28">
        <f>AB24</f>
        <v>0</v>
      </c>
      <c r="F24" s="28">
        <f>AD24</f>
        <v>0</v>
      </c>
      <c r="G24" s="28">
        <f>AF24</f>
        <v>0</v>
      </c>
      <c r="H24" s="28">
        <f>AI24</f>
        <v>0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6.7</v>
      </c>
      <c r="N24" s="154">
        <v>15</v>
      </c>
      <c r="O24" s="6"/>
      <c r="P24" s="136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3.35</v>
      </c>
      <c r="AP24" s="94">
        <f t="shared" si="31"/>
        <v>2.3450000000000002</v>
      </c>
      <c r="AQ24" s="99">
        <f t="shared" si="32"/>
        <v>1.8425</v>
      </c>
      <c r="AR24" s="100">
        <f t="shared" si="33"/>
        <v>2.0196717082850002</v>
      </c>
      <c r="AS24" s="95">
        <f t="shared" si="34"/>
        <v>1.5745</v>
      </c>
      <c r="AT24" s="40">
        <f t="shared" si="35"/>
        <v>1.7259012779890002</v>
      </c>
      <c r="AU24" s="96">
        <f t="shared" si="36"/>
        <v>1.3735000000000002</v>
      </c>
      <c r="AV24" s="96">
        <f t="shared" si="37"/>
        <v>1.5055734552670001</v>
      </c>
      <c r="AW24" s="39">
        <f t="shared" si="38"/>
        <v>1.0988</v>
      </c>
      <c r="AX24" s="39">
        <f t="shared" si="39"/>
        <v>1.2044587642136</v>
      </c>
      <c r="AY24" s="43">
        <f t="shared" si="40"/>
        <v>0.67</v>
      </c>
      <c r="AZ24" s="42">
        <f t="shared" si="41"/>
        <v>0.33500000000000002</v>
      </c>
      <c r="BA24" s="44">
        <f t="shared" si="42"/>
        <v>0.20100000000000001</v>
      </c>
      <c r="BB24" s="47">
        <f t="shared" si="43"/>
        <v>0</v>
      </c>
      <c r="BC24" s="49">
        <f t="shared" si="44"/>
        <v>0.13400000000000001</v>
      </c>
      <c r="BD24" s="50">
        <f t="shared" si="45"/>
        <v>6.7000000000000004E-2</v>
      </c>
      <c r="BE24" s="51">
        <f t="shared" si="46"/>
        <v>6.7000000000000004E-2</v>
      </c>
      <c r="BF24" s="52">
        <f t="shared" si="47"/>
        <v>0.13400000000000001</v>
      </c>
      <c r="BG24" s="53">
        <f t="shared" si="48"/>
        <v>0.20100000000000001</v>
      </c>
      <c r="BH24" s="5"/>
    </row>
    <row r="25" spans="1:60" s="12" customFormat="1" ht="25.15" customHeight="1" x14ac:dyDescent="0.25">
      <c r="A25" s="58" t="s">
        <v>77</v>
      </c>
      <c r="B25" s="28">
        <f>V25</f>
        <v>0</v>
      </c>
      <c r="C25" s="28">
        <v>3.9</v>
      </c>
      <c r="D25" s="28">
        <f>Z25</f>
        <v>0</v>
      </c>
      <c r="E25" s="28">
        <f>AB25</f>
        <v>0</v>
      </c>
      <c r="F25" s="28">
        <f>AD25</f>
        <v>0</v>
      </c>
      <c r="G25" s="28">
        <f>AF25</f>
        <v>0</v>
      </c>
      <c r="H25" s="28">
        <v>0.4</v>
      </c>
      <c r="I25" s="82">
        <f>AJ25</f>
        <v>0</v>
      </c>
      <c r="J25" s="81">
        <f>AK25</f>
        <v>0</v>
      </c>
      <c r="K25" s="82">
        <f>AL25</f>
        <v>0</v>
      </c>
      <c r="L25" s="29">
        <f>AM25</f>
        <v>0</v>
      </c>
      <c r="M25" s="30">
        <f>SUM(B25:L25)</f>
        <v>4.3</v>
      </c>
      <c r="N25" s="154">
        <v>16</v>
      </c>
      <c r="O25" s="6"/>
      <c r="P25" s="136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2.15</v>
      </c>
      <c r="AP25" s="94">
        <f t="shared" si="31"/>
        <v>1.5049999999999999</v>
      </c>
      <c r="AQ25" s="99">
        <f t="shared" si="32"/>
        <v>1.1824999999999999</v>
      </c>
      <c r="AR25" s="100">
        <f t="shared" si="33"/>
        <v>1.3133340703999998</v>
      </c>
      <c r="AS25" s="95">
        <f t="shared" si="34"/>
        <v>1.0105</v>
      </c>
      <c r="AT25" s="40">
        <f t="shared" si="35"/>
        <v>1.12230366016</v>
      </c>
      <c r="AU25" s="96">
        <f t="shared" si="36"/>
        <v>0.88149999999999995</v>
      </c>
      <c r="AV25" s="96">
        <f t="shared" si="37"/>
        <v>0.97903085247999999</v>
      </c>
      <c r="AW25" s="39">
        <f t="shared" si="38"/>
        <v>0.70519999999999983</v>
      </c>
      <c r="AX25" s="39">
        <f t="shared" si="39"/>
        <v>0.78322468198399986</v>
      </c>
      <c r="AY25" s="43">
        <f t="shared" si="40"/>
        <v>0.42999999999999994</v>
      </c>
      <c r="AZ25" s="42">
        <f t="shared" si="41"/>
        <v>0.21499999999999997</v>
      </c>
      <c r="BA25" s="44">
        <f t="shared" si="42"/>
        <v>0.129</v>
      </c>
      <c r="BB25" s="47">
        <f t="shared" si="43"/>
        <v>0</v>
      </c>
      <c r="BC25" s="49">
        <f t="shared" si="44"/>
        <v>8.5999999999999993E-2</v>
      </c>
      <c r="BD25" s="50">
        <f t="shared" si="45"/>
        <v>4.2999999999999997E-2</v>
      </c>
      <c r="BE25" s="51">
        <f t="shared" si="46"/>
        <v>4.2999999999999997E-2</v>
      </c>
      <c r="BF25" s="52">
        <f t="shared" si="47"/>
        <v>8.5999999999999993E-2</v>
      </c>
      <c r="BG25" s="53">
        <f t="shared" si="48"/>
        <v>0.129</v>
      </c>
      <c r="BH25" s="5"/>
    </row>
    <row r="26" spans="1:60" s="12" customFormat="1" ht="25.15" customHeight="1" x14ac:dyDescent="0.25">
      <c r="A26" s="58" t="s">
        <v>72</v>
      </c>
      <c r="B26" s="28">
        <v>1.6</v>
      </c>
      <c r="C26" s="28">
        <f>X26</f>
        <v>0</v>
      </c>
      <c r="D26" s="28">
        <f>Z26</f>
        <v>0</v>
      </c>
      <c r="E26" s="28">
        <v>1.95</v>
      </c>
      <c r="F26" s="28">
        <f>AD26</f>
        <v>0</v>
      </c>
      <c r="G26" s="28">
        <f>AF26</f>
        <v>0</v>
      </c>
      <c r="H26" s="28">
        <f>AI26</f>
        <v>0</v>
      </c>
      <c r="I26" s="82">
        <f>AJ26</f>
        <v>0</v>
      </c>
      <c r="J26" s="81">
        <f>AK26</f>
        <v>0</v>
      </c>
      <c r="K26" s="82">
        <f>AL26</f>
        <v>0</v>
      </c>
      <c r="L26" s="29">
        <f>AM26</f>
        <v>0</v>
      </c>
      <c r="M26" s="30">
        <f>SUM(B26:L26)</f>
        <v>3.55</v>
      </c>
      <c r="N26" s="154">
        <v>17</v>
      </c>
      <c r="O26" s="6"/>
      <c r="P26" s="136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1.7749999999999999</v>
      </c>
      <c r="AP26" s="94">
        <f t="shared" si="31"/>
        <v>1.2424999999999999</v>
      </c>
      <c r="AQ26" s="99">
        <f t="shared" si="32"/>
        <v>0.97624999999999995</v>
      </c>
      <c r="AR26" s="100">
        <f t="shared" si="33"/>
        <v>1.0628586691765625</v>
      </c>
      <c r="AS26" s="95">
        <f t="shared" si="34"/>
        <v>0.83424999999999994</v>
      </c>
      <c r="AT26" s="40">
        <f t="shared" si="35"/>
        <v>0.90826104456906243</v>
      </c>
      <c r="AU26" s="96">
        <f t="shared" si="36"/>
        <v>0.7277499999999999</v>
      </c>
      <c r="AV26" s="96">
        <f t="shared" si="37"/>
        <v>0.79231282611343734</v>
      </c>
      <c r="AW26" s="39">
        <f t="shared" si="38"/>
        <v>0.58219999999999994</v>
      </c>
      <c r="AX26" s="39">
        <f t="shared" si="39"/>
        <v>0.63385026089074992</v>
      </c>
      <c r="AY26" s="43">
        <f t="shared" si="40"/>
        <v>0.35499999999999998</v>
      </c>
      <c r="AZ26" s="42">
        <f t="shared" si="41"/>
        <v>0.17749999999999999</v>
      </c>
      <c r="BA26" s="44">
        <f t="shared" si="42"/>
        <v>0.10649999999999998</v>
      </c>
      <c r="BB26" s="47">
        <f t="shared" si="43"/>
        <v>0</v>
      </c>
      <c r="BC26" s="49">
        <f t="shared" si="44"/>
        <v>7.0999999999999994E-2</v>
      </c>
      <c r="BD26" s="50">
        <f t="shared" si="45"/>
        <v>3.5499999999999997E-2</v>
      </c>
      <c r="BE26" s="51">
        <f t="shared" si="46"/>
        <v>3.5499999999999997E-2</v>
      </c>
      <c r="BF26" s="52">
        <f t="shared" si="47"/>
        <v>7.0999999999999994E-2</v>
      </c>
      <c r="BG26" s="53">
        <f t="shared" si="48"/>
        <v>0.10649999999999998</v>
      </c>
      <c r="BH26" s="5"/>
    </row>
    <row r="27" spans="1:60" s="12" customFormat="1" ht="25.15" customHeight="1" x14ac:dyDescent="0.25">
      <c r="A27" s="58" t="s">
        <v>80</v>
      </c>
      <c r="B27" s="28">
        <v>0.4</v>
      </c>
      <c r="C27" s="28">
        <v>0.3</v>
      </c>
      <c r="D27" s="28">
        <f>Z27</f>
        <v>0</v>
      </c>
      <c r="E27" s="28">
        <v>1.8</v>
      </c>
      <c r="F27" s="28">
        <f>AD27</f>
        <v>0</v>
      </c>
      <c r="G27" s="28">
        <f>AF27</f>
        <v>0</v>
      </c>
      <c r="H27" s="28">
        <v>0</v>
      </c>
      <c r="I27" s="82">
        <f>AJ27</f>
        <v>0</v>
      </c>
      <c r="J27" s="81">
        <f>AK27</f>
        <v>0</v>
      </c>
      <c r="K27" s="82">
        <f>AL27</f>
        <v>0</v>
      </c>
      <c r="L27" s="29">
        <v>0.62</v>
      </c>
      <c r="M27" s="30">
        <f>SUM(B27:L27)</f>
        <v>3.12</v>
      </c>
      <c r="N27" s="154">
        <v>18</v>
      </c>
      <c r="O27" s="6"/>
      <c r="P27" s="136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1.25</v>
      </c>
      <c r="AP27" s="94">
        <f t="shared" si="31"/>
        <v>0.875</v>
      </c>
      <c r="AQ27" s="99">
        <f t="shared" si="32"/>
        <v>0.6875</v>
      </c>
      <c r="AR27" s="100">
        <f t="shared" si="33"/>
        <v>0.74214639396777349</v>
      </c>
      <c r="AS27" s="95">
        <f t="shared" si="34"/>
        <v>0.58750000000000002</v>
      </c>
      <c r="AT27" s="40">
        <f t="shared" si="35"/>
        <v>0.6341978275724609</v>
      </c>
      <c r="AU27" s="96">
        <f t="shared" si="36"/>
        <v>0.51250000000000007</v>
      </c>
      <c r="AV27" s="96">
        <f t="shared" si="37"/>
        <v>0.55323640277597663</v>
      </c>
      <c r="AW27" s="39">
        <f t="shared" si="38"/>
        <v>0.41</v>
      </c>
      <c r="AX27" s="39">
        <f t="shared" si="39"/>
        <v>0.44258912222078123</v>
      </c>
      <c r="AY27" s="43">
        <f t="shared" si="40"/>
        <v>0.25</v>
      </c>
      <c r="AZ27" s="42">
        <f t="shared" si="41"/>
        <v>0.125</v>
      </c>
      <c r="BA27" s="44">
        <f t="shared" si="42"/>
        <v>7.5000000000000011E-2</v>
      </c>
      <c r="BB27" s="47">
        <f t="shared" si="43"/>
        <v>0</v>
      </c>
      <c r="BC27" s="49">
        <f t="shared" si="44"/>
        <v>0.05</v>
      </c>
      <c r="BD27" s="50">
        <f t="shared" si="45"/>
        <v>2.5000000000000001E-2</v>
      </c>
      <c r="BE27" s="51">
        <f t="shared" si="46"/>
        <v>2.5000000000000001E-2</v>
      </c>
      <c r="BF27" s="52">
        <f t="shared" si="47"/>
        <v>0.05</v>
      </c>
      <c r="BG27" s="53">
        <f t="shared" si="48"/>
        <v>7.5000000000000011E-2</v>
      </c>
      <c r="BH27" s="5"/>
    </row>
    <row r="28" spans="1:60" s="12" customFormat="1" ht="25.15" customHeight="1" x14ac:dyDescent="0.25">
      <c r="A28" s="58" t="s">
        <v>73</v>
      </c>
      <c r="B28" s="28">
        <v>1.2</v>
      </c>
      <c r="C28" s="28">
        <f>X28</f>
        <v>0</v>
      </c>
      <c r="D28" s="28">
        <f>Z28</f>
        <v>0</v>
      </c>
      <c r="E28" s="28">
        <f>AB28</f>
        <v>0</v>
      </c>
      <c r="F28" s="28">
        <f>AD28</f>
        <v>0</v>
      </c>
      <c r="G28" s="28">
        <f>AF28</f>
        <v>0</v>
      </c>
      <c r="H28" s="28">
        <f>AI28</f>
        <v>0</v>
      </c>
      <c r="I28" s="82">
        <f>AJ28</f>
        <v>0</v>
      </c>
      <c r="J28" s="81">
        <f>AK28</f>
        <v>0</v>
      </c>
      <c r="K28" s="82">
        <f>AL28</f>
        <v>0</v>
      </c>
      <c r="L28" s="29">
        <f>AM28</f>
        <v>0</v>
      </c>
      <c r="M28" s="30">
        <f>SUM(B28:L28)</f>
        <v>1.2</v>
      </c>
      <c r="N28" s="154">
        <v>19</v>
      </c>
      <c r="O28" s="6"/>
      <c r="P28" s="136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0.6</v>
      </c>
      <c r="AP28" s="94">
        <f t="shared" si="31"/>
        <v>0.42</v>
      </c>
      <c r="AQ28" s="99">
        <f t="shared" si="32"/>
        <v>0.33</v>
      </c>
      <c r="AR28" s="100">
        <f t="shared" si="33"/>
        <v>0.35423606049942002</v>
      </c>
      <c r="AS28" s="95">
        <f t="shared" si="34"/>
        <v>0.28200000000000003</v>
      </c>
      <c r="AT28" s="40">
        <f t="shared" si="35"/>
        <v>0.30271081533586802</v>
      </c>
      <c r="AU28" s="96">
        <f t="shared" si="36"/>
        <v>0.246</v>
      </c>
      <c r="AV28" s="96">
        <f t="shared" si="37"/>
        <v>0.26406688146320401</v>
      </c>
      <c r="AW28" s="39">
        <f t="shared" si="38"/>
        <v>0.19679999999999997</v>
      </c>
      <c r="AX28" s="39">
        <f t="shared" si="39"/>
        <v>0.21125350517056318</v>
      </c>
      <c r="AY28" s="43">
        <f t="shared" si="40"/>
        <v>0.12</v>
      </c>
      <c r="AZ28" s="42">
        <f t="shared" si="41"/>
        <v>0.06</v>
      </c>
      <c r="BA28" s="44">
        <f t="shared" si="42"/>
        <v>3.6000000000000004E-2</v>
      </c>
      <c r="BB28" s="47">
        <f t="shared" si="43"/>
        <v>0</v>
      </c>
      <c r="BC28" s="49">
        <f t="shared" si="44"/>
        <v>2.4E-2</v>
      </c>
      <c r="BD28" s="50">
        <f t="shared" si="45"/>
        <v>1.2E-2</v>
      </c>
      <c r="BE28" s="51">
        <f t="shared" si="46"/>
        <v>1.2E-2</v>
      </c>
      <c r="BF28" s="52">
        <f t="shared" si="47"/>
        <v>2.4E-2</v>
      </c>
      <c r="BG28" s="53">
        <f t="shared" si="48"/>
        <v>3.6000000000000004E-2</v>
      </c>
      <c r="BH28" s="5"/>
    </row>
    <row r="29" spans="1:60" s="12" customFormat="1" ht="25.15" customHeight="1" x14ac:dyDescent="0.25">
      <c r="A29" s="58" t="s">
        <v>76</v>
      </c>
      <c r="B29" s="28">
        <f>V29</f>
        <v>0</v>
      </c>
      <c r="C29" s="28">
        <v>0.9</v>
      </c>
      <c r="D29" s="28">
        <f>Z29</f>
        <v>0</v>
      </c>
      <c r="E29" s="28">
        <f>AB29</f>
        <v>0</v>
      </c>
      <c r="F29" s="28">
        <f>AD29</f>
        <v>0</v>
      </c>
      <c r="G29" s="28">
        <f>AF29</f>
        <v>0</v>
      </c>
      <c r="H29" s="28">
        <v>0.2</v>
      </c>
      <c r="I29" s="82">
        <f>AJ29</f>
        <v>0</v>
      </c>
      <c r="J29" s="81">
        <f>AK29</f>
        <v>0</v>
      </c>
      <c r="K29" s="82">
        <f>AL29</f>
        <v>0</v>
      </c>
      <c r="L29" s="29">
        <f>AM29</f>
        <v>0</v>
      </c>
      <c r="M29" s="30">
        <f>SUM(B29:L29)</f>
        <v>1.1000000000000001</v>
      </c>
      <c r="N29" s="154">
        <v>20</v>
      </c>
      <c r="O29" s="6"/>
      <c r="P29" s="136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0.55000000000000004</v>
      </c>
      <c r="AP29" s="94">
        <f t="shared" si="31"/>
        <v>0.38500000000000006</v>
      </c>
      <c r="AQ29" s="99">
        <f t="shared" si="32"/>
        <v>0.30250000000000005</v>
      </c>
      <c r="AR29" s="100">
        <f t="shared" si="33"/>
        <v>0.31694667477440003</v>
      </c>
      <c r="AS29" s="95">
        <f t="shared" si="34"/>
        <v>0.25850000000000001</v>
      </c>
      <c r="AT29" s="40">
        <f t="shared" si="35"/>
        <v>0.27084534026175999</v>
      </c>
      <c r="AU29" s="96">
        <f t="shared" si="36"/>
        <v>0.22550000000000003</v>
      </c>
      <c r="AV29" s="96">
        <f t="shared" si="37"/>
        <v>0.23626933937728004</v>
      </c>
      <c r="AW29" s="39">
        <f t="shared" si="38"/>
        <v>0.1804</v>
      </c>
      <c r="AX29" s="39">
        <f t="shared" si="39"/>
        <v>0.18901547150182402</v>
      </c>
      <c r="AY29" s="43">
        <f t="shared" si="40"/>
        <v>0.11000000000000001</v>
      </c>
      <c r="AZ29" s="42">
        <f t="shared" si="41"/>
        <v>5.5000000000000007E-2</v>
      </c>
      <c r="BA29" s="44">
        <f t="shared" si="42"/>
        <v>3.3000000000000002E-2</v>
      </c>
      <c r="BB29" s="47">
        <f t="shared" si="43"/>
        <v>0</v>
      </c>
      <c r="BC29" s="49">
        <f t="shared" si="44"/>
        <v>2.2000000000000002E-2</v>
      </c>
      <c r="BD29" s="50">
        <f t="shared" si="45"/>
        <v>1.1000000000000001E-2</v>
      </c>
      <c r="BE29" s="51">
        <f t="shared" si="46"/>
        <v>1.1000000000000001E-2</v>
      </c>
      <c r="BF29" s="52">
        <f t="shared" si="47"/>
        <v>2.2000000000000002E-2</v>
      </c>
      <c r="BG29" s="53">
        <f t="shared" si="48"/>
        <v>3.3000000000000002E-2</v>
      </c>
      <c r="BH29" s="5"/>
    </row>
    <row r="30" spans="1:60" s="12" customFormat="1" ht="25.15" customHeight="1" x14ac:dyDescent="0.25">
      <c r="A30" s="58" t="s">
        <v>85</v>
      </c>
      <c r="B30" s="28">
        <f>V30</f>
        <v>0</v>
      </c>
      <c r="C30" s="28">
        <f>X30</f>
        <v>0</v>
      </c>
      <c r="D30" s="28">
        <f>Z30</f>
        <v>0</v>
      </c>
      <c r="E30" s="28">
        <f>AB30</f>
        <v>0</v>
      </c>
      <c r="F30" s="28">
        <f>AD30</f>
        <v>0</v>
      </c>
      <c r="G30" s="28">
        <f>AF30</f>
        <v>0</v>
      </c>
      <c r="H30" s="28">
        <f>AI30</f>
        <v>0</v>
      </c>
      <c r="I30" s="82">
        <f>AJ30</f>
        <v>0</v>
      </c>
      <c r="J30" s="81">
        <f>AK30</f>
        <v>0</v>
      </c>
      <c r="K30" s="82">
        <f>AL30</f>
        <v>0</v>
      </c>
      <c r="L30" s="29">
        <f>AM30</f>
        <v>0</v>
      </c>
      <c r="M30" s="30">
        <f>SUM(B30:L30)</f>
        <v>0</v>
      </c>
      <c r="N30" s="154">
        <v>21</v>
      </c>
      <c r="O30" s="6"/>
      <c r="P30" s="136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0</v>
      </c>
      <c r="AP30" s="94">
        <f t="shared" si="31"/>
        <v>0</v>
      </c>
      <c r="AQ30" s="99">
        <f t="shared" si="32"/>
        <v>0</v>
      </c>
      <c r="AR30" s="100">
        <f t="shared" si="33"/>
        <v>0</v>
      </c>
      <c r="AS30" s="95">
        <f t="shared" si="34"/>
        <v>0</v>
      </c>
      <c r="AT30" s="40">
        <f t="shared" si="35"/>
        <v>0</v>
      </c>
      <c r="AU30" s="96">
        <f t="shared" si="36"/>
        <v>0</v>
      </c>
      <c r="AV30" s="96">
        <f t="shared" si="37"/>
        <v>0</v>
      </c>
      <c r="AW30" s="39">
        <f t="shared" si="38"/>
        <v>0</v>
      </c>
      <c r="AX30" s="39">
        <f t="shared" si="39"/>
        <v>0</v>
      </c>
      <c r="AY30" s="43">
        <f t="shared" si="40"/>
        <v>0</v>
      </c>
      <c r="AZ30" s="42">
        <f t="shared" si="41"/>
        <v>0</v>
      </c>
      <c r="BA30" s="44">
        <f t="shared" si="42"/>
        <v>0</v>
      </c>
      <c r="BB30" s="47">
        <f t="shared" si="43"/>
        <v>0</v>
      </c>
      <c r="BC30" s="49">
        <f t="shared" si="44"/>
        <v>0</v>
      </c>
      <c r="BD30" s="50">
        <f t="shared" si="45"/>
        <v>0</v>
      </c>
      <c r="BE30" s="51">
        <f t="shared" si="46"/>
        <v>0</v>
      </c>
      <c r="BF30" s="52">
        <f t="shared" si="47"/>
        <v>0</v>
      </c>
      <c r="BG30" s="53">
        <f t="shared" si="48"/>
        <v>0</v>
      </c>
      <c r="BH30" s="5"/>
    </row>
    <row r="31" spans="1:60" s="12" customFormat="1" ht="25.15" customHeight="1" x14ac:dyDescent="0.25">
      <c r="A31" s="58" t="s">
        <v>90</v>
      </c>
      <c r="B31" s="28">
        <f>V31</f>
        <v>0</v>
      </c>
      <c r="C31" s="28">
        <f>X31</f>
        <v>0</v>
      </c>
      <c r="D31" s="28">
        <f>Z31</f>
        <v>0</v>
      </c>
      <c r="E31" s="28">
        <f>AB31</f>
        <v>0</v>
      </c>
      <c r="F31" s="28">
        <f>AD31</f>
        <v>0</v>
      </c>
      <c r="G31" s="28">
        <f>AF31</f>
        <v>0</v>
      </c>
      <c r="H31" s="28">
        <f>AI31</f>
        <v>0</v>
      </c>
      <c r="I31" s="82">
        <f>AJ31</f>
        <v>0</v>
      </c>
      <c r="J31" s="81">
        <f>AK31</f>
        <v>0</v>
      </c>
      <c r="K31" s="82">
        <f>AL31</f>
        <v>0</v>
      </c>
      <c r="L31" s="29">
        <f>AM31</f>
        <v>0</v>
      </c>
      <c r="M31" s="30">
        <f>SUM(B31:L31)</f>
        <v>0</v>
      </c>
      <c r="N31" s="154">
        <v>22</v>
      </c>
      <c r="O31" s="6"/>
      <c r="P31" s="136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0</v>
      </c>
      <c r="AP31" s="94">
        <f t="shared" si="31"/>
        <v>0</v>
      </c>
      <c r="AQ31" s="99">
        <f t="shared" si="32"/>
        <v>0</v>
      </c>
      <c r="AR31" s="100">
        <f t="shared" si="33"/>
        <v>0</v>
      </c>
      <c r="AS31" s="95">
        <f t="shared" si="34"/>
        <v>0</v>
      </c>
      <c r="AT31" s="40">
        <f t="shared" si="35"/>
        <v>0</v>
      </c>
      <c r="AU31" s="96">
        <f t="shared" si="36"/>
        <v>0</v>
      </c>
      <c r="AV31" s="96">
        <f t="shared" si="37"/>
        <v>0</v>
      </c>
      <c r="AW31" s="39">
        <f t="shared" si="38"/>
        <v>0</v>
      </c>
      <c r="AX31" s="39">
        <f t="shared" si="39"/>
        <v>0</v>
      </c>
      <c r="AY31" s="43">
        <f t="shared" si="40"/>
        <v>0</v>
      </c>
      <c r="AZ31" s="42">
        <f t="shared" si="41"/>
        <v>0</v>
      </c>
      <c r="BA31" s="44">
        <f t="shared" si="42"/>
        <v>0</v>
      </c>
      <c r="BB31" s="47">
        <f t="shared" si="43"/>
        <v>0</v>
      </c>
      <c r="BC31" s="49">
        <f t="shared" si="44"/>
        <v>0</v>
      </c>
      <c r="BD31" s="50">
        <f t="shared" si="45"/>
        <v>0</v>
      </c>
      <c r="BE31" s="51">
        <f t="shared" si="46"/>
        <v>0</v>
      </c>
      <c r="BF31" s="52">
        <f t="shared" si="47"/>
        <v>0</v>
      </c>
      <c r="BG31" s="53">
        <f t="shared" si="48"/>
        <v>0</v>
      </c>
      <c r="BH31" s="5"/>
    </row>
    <row r="32" spans="1:60" s="12" customFormat="1" ht="25.15" customHeight="1" x14ac:dyDescent="0.25">
      <c r="A32" s="140" t="s">
        <v>94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6"/>
      <c r="P32" s="136"/>
      <c r="Q32" s="21"/>
      <c r="R32" s="113"/>
      <c r="S32" s="114"/>
      <c r="T32" s="115"/>
      <c r="U32" s="31"/>
      <c r="V32" s="79"/>
      <c r="W32" s="31"/>
      <c r="X32" s="73"/>
      <c r="Y32" s="31"/>
      <c r="Z32" s="73"/>
      <c r="AA32" s="31"/>
      <c r="AB32" s="73"/>
      <c r="AC32" s="31"/>
      <c r="AD32" s="73"/>
      <c r="AE32" s="31"/>
      <c r="AF32" s="73"/>
      <c r="AG32" s="93"/>
      <c r="AH32" s="31"/>
      <c r="AI32" s="101"/>
      <c r="AJ32" s="109"/>
      <c r="AK32" s="110"/>
      <c r="AL32" s="111"/>
      <c r="AM32" s="112"/>
      <c r="AN32" s="92"/>
      <c r="AO32" s="37"/>
      <c r="AP32" s="94"/>
      <c r="AQ32" s="99"/>
      <c r="AR32" s="100"/>
      <c r="AS32" s="95"/>
      <c r="AT32" s="40"/>
      <c r="AU32" s="96"/>
      <c r="AV32" s="96"/>
      <c r="AW32" s="39"/>
      <c r="AX32" s="39"/>
      <c r="AY32" s="43"/>
      <c r="AZ32" s="42"/>
      <c r="BA32" s="44"/>
      <c r="BB32" s="47"/>
      <c r="BC32" s="49"/>
      <c r="BD32" s="50"/>
      <c r="BE32" s="51"/>
      <c r="BF32" s="52"/>
      <c r="BG32" s="53"/>
    </row>
    <row r="33" spans="1:59" s="12" customFormat="1" ht="28.5" customHeight="1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P33" s="136"/>
      <c r="Q33" s="2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74"/>
      <c r="AH33" s="17"/>
      <c r="AI33" s="17"/>
      <c r="AJ33" s="22"/>
      <c r="AK33" s="22"/>
      <c r="AL33" s="22"/>
      <c r="AM33" s="22"/>
      <c r="AN33" s="22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</row>
    <row r="34" spans="1:59" s="59" customFormat="1" ht="30" customHeight="1" x14ac:dyDescent="0.25">
      <c r="A34" s="59" t="s">
        <v>95</v>
      </c>
      <c r="M34" s="60"/>
      <c r="N34" s="60"/>
      <c r="O34" s="60"/>
      <c r="P34" s="136"/>
      <c r="Q34" s="61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75"/>
      <c r="AH34" s="19"/>
      <c r="AI34" s="19"/>
      <c r="AJ34" s="23"/>
      <c r="AK34" s="23"/>
      <c r="AL34" s="23"/>
      <c r="AM34" s="23"/>
      <c r="AN34" s="23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</row>
    <row r="35" spans="1:59" s="18" customFormat="1" ht="20.100000000000001" customHeight="1" x14ac:dyDescent="0.25"/>
    <row r="36" spans="1:59" s="11" customFormat="1" ht="10.15" customHeight="1" x14ac:dyDescent="0.25">
      <c r="A36" s="10"/>
    </row>
    <row r="37" spans="1:59" s="11" customFormat="1" ht="16.5" customHeight="1" x14ac:dyDescent="0.25">
      <c r="A37" s="1"/>
    </row>
    <row r="38" spans="1:59" s="11" customFormat="1" ht="10.15" customHeight="1" x14ac:dyDescent="0.25">
      <c r="A38" s="10"/>
    </row>
    <row r="39" spans="1:59" s="11" customFormat="1" ht="13.9" customHeight="1" x14ac:dyDescent="0.25">
      <c r="A39" s="2"/>
    </row>
    <row r="40" spans="1:59" s="11" customFormat="1" ht="10.15" customHeight="1" x14ac:dyDescent="0.25">
      <c r="A40" s="10"/>
    </row>
    <row r="41" spans="1:59" s="11" customFormat="1" ht="130.9" customHeight="1" x14ac:dyDescent="0.25">
      <c r="A41" s="4"/>
    </row>
    <row r="42" spans="1:59" s="11" customFormat="1" ht="19.899999999999999" customHeight="1" x14ac:dyDescent="0.25">
      <c r="A42" s="4"/>
    </row>
    <row r="43" spans="1:59" s="11" customFormat="1" ht="19.899999999999999" customHeight="1" x14ac:dyDescent="0.25">
      <c r="A43" s="4"/>
    </row>
    <row r="44" spans="1:59" s="11" customFormat="1" ht="19.899999999999999" customHeight="1" x14ac:dyDescent="0.25">
      <c r="A44" s="4"/>
    </row>
    <row r="45" spans="1:59" s="12" customFormat="1" ht="25.15" customHeight="1" x14ac:dyDescent="0.25">
      <c r="A45" s="5"/>
    </row>
    <row r="46" spans="1:59" s="12" customFormat="1" ht="25.15" customHeight="1" x14ac:dyDescent="0.25">
      <c r="A46" s="5"/>
    </row>
    <row r="47" spans="1:59" s="12" customFormat="1" ht="25.15" customHeight="1" x14ac:dyDescent="0.25">
      <c r="A47" s="5"/>
    </row>
    <row r="48" spans="1:59" s="12" customFormat="1" ht="25.15" customHeight="1" x14ac:dyDescent="0.25">
      <c r="A48" s="5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/>
    <row r="55" spans="1:1" s="12" customFormat="1" ht="14.45" customHeight="1" x14ac:dyDescent="0.25"/>
    <row r="56" spans="1:1" s="59" customFormat="1" ht="20.100000000000001" customHeight="1" x14ac:dyDescent="0.25"/>
    <row r="57" spans="1:1" s="18" customFormat="1" ht="20.100000000000001" customHeight="1" x14ac:dyDescent="0.25"/>
    <row r="58" spans="1:1" s="11" customFormat="1" ht="10.15" customHeight="1" x14ac:dyDescent="0.25">
      <c r="A58" s="10"/>
    </row>
    <row r="59" spans="1:1" s="11" customFormat="1" ht="16.5" customHeight="1" x14ac:dyDescent="0.25">
      <c r="A59" s="1"/>
    </row>
    <row r="60" spans="1:1" s="11" customFormat="1" ht="10.15" customHeight="1" x14ac:dyDescent="0.25">
      <c r="A60" s="10"/>
    </row>
    <row r="61" spans="1:1" s="11" customFormat="1" ht="13.9" customHeight="1" x14ac:dyDescent="0.25">
      <c r="A61" s="2"/>
    </row>
    <row r="62" spans="1:1" s="11" customFormat="1" ht="10.15" customHeight="1" x14ac:dyDescent="0.25">
      <c r="A62" s="10"/>
    </row>
    <row r="63" spans="1:1" s="11" customFormat="1" ht="130.9" customHeight="1" x14ac:dyDescent="0.25">
      <c r="A63" s="4"/>
    </row>
    <row r="64" spans="1:1" s="11" customFormat="1" ht="19.899999999999999" customHeight="1" x14ac:dyDescent="0.25">
      <c r="A64" s="4"/>
    </row>
    <row r="65" spans="1:1" s="11" customFormat="1" ht="19.899999999999999" customHeight="1" x14ac:dyDescent="0.25">
      <c r="A65" s="4"/>
    </row>
    <row r="66" spans="1:1" s="11" customFormat="1" ht="19.899999999999999" customHeight="1" x14ac:dyDescent="0.25">
      <c r="A66" s="4"/>
    </row>
    <row r="67" spans="1:1" s="12" customFormat="1" ht="25.15" customHeight="1" x14ac:dyDescent="0.25">
      <c r="A67" s="5"/>
    </row>
    <row r="68" spans="1:1" s="12" customFormat="1" ht="25.15" customHeight="1" x14ac:dyDescent="0.25">
      <c r="A68" s="5"/>
    </row>
    <row r="69" spans="1:1" s="12" customFormat="1" ht="25.15" customHeight="1" x14ac:dyDescent="0.25">
      <c r="A69" s="5"/>
    </row>
    <row r="70" spans="1:1" s="12" customFormat="1" ht="25.15" customHeight="1" x14ac:dyDescent="0.25">
      <c r="A70" s="5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/>
    <row r="77" spans="1:1" s="12" customFormat="1" ht="14.45" customHeight="1" x14ac:dyDescent="0.25"/>
    <row r="78" spans="1:1" s="59" customFormat="1" ht="20.100000000000001" customHeight="1" x14ac:dyDescent="0.25"/>
    <row r="79" spans="1:1" s="18" customFormat="1" ht="20.100000000000001" customHeight="1" x14ac:dyDescent="0.25"/>
    <row r="80" spans="1:1" s="11" customFormat="1" ht="10.15" customHeight="1" x14ac:dyDescent="0.25">
      <c r="A80" s="10"/>
    </row>
    <row r="81" spans="1:1" s="11" customFormat="1" ht="16.5" customHeight="1" x14ac:dyDescent="0.25">
      <c r="A81" s="1"/>
    </row>
    <row r="82" spans="1:1" s="11" customFormat="1" ht="10.15" customHeight="1" x14ac:dyDescent="0.25">
      <c r="A82" s="10"/>
    </row>
    <row r="83" spans="1:1" s="11" customFormat="1" ht="13.9" customHeight="1" x14ac:dyDescent="0.25">
      <c r="A83" s="2"/>
    </row>
    <row r="84" spans="1:1" s="11" customFormat="1" ht="10.15" customHeight="1" x14ac:dyDescent="0.25">
      <c r="A84" s="10"/>
    </row>
    <row r="85" spans="1:1" s="11" customFormat="1" ht="130.9" customHeight="1" x14ac:dyDescent="0.25">
      <c r="A85" s="4"/>
    </row>
    <row r="86" spans="1:1" s="11" customFormat="1" ht="19.899999999999999" customHeight="1" x14ac:dyDescent="0.25">
      <c r="A86" s="4"/>
    </row>
    <row r="87" spans="1:1" s="11" customFormat="1" ht="19.899999999999999" customHeight="1" x14ac:dyDescent="0.25">
      <c r="A87" s="4"/>
    </row>
    <row r="88" spans="1:1" s="11" customFormat="1" ht="19.899999999999999" customHeight="1" x14ac:dyDescent="0.25">
      <c r="A88" s="4"/>
    </row>
    <row r="89" spans="1:1" s="12" customFormat="1" ht="25.15" customHeight="1" x14ac:dyDescent="0.25">
      <c r="A89" s="5"/>
    </row>
    <row r="90" spans="1:1" s="12" customFormat="1" ht="25.15" customHeight="1" x14ac:dyDescent="0.25">
      <c r="A90" s="5"/>
    </row>
    <row r="91" spans="1:1" s="12" customFormat="1" ht="25.15" customHeight="1" x14ac:dyDescent="0.25">
      <c r="A91" s="5"/>
    </row>
    <row r="92" spans="1:1" s="12" customFormat="1" ht="25.15" customHeight="1" x14ac:dyDescent="0.25">
      <c r="A92" s="5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/>
    <row r="99" spans="1:1" s="12" customFormat="1" ht="14.45" customHeight="1" x14ac:dyDescent="0.25"/>
    <row r="100" spans="1:1" s="59" customFormat="1" ht="20.100000000000001" customHeight="1" x14ac:dyDescent="0.25"/>
    <row r="101" spans="1:1" s="18" customFormat="1" ht="20.100000000000001" customHeight="1" x14ac:dyDescent="0.25"/>
    <row r="102" spans="1:1" s="11" customFormat="1" ht="10.15" customHeight="1" x14ac:dyDescent="0.25">
      <c r="A102" s="10"/>
    </row>
    <row r="103" spans="1:1" s="11" customFormat="1" ht="16.5" customHeight="1" x14ac:dyDescent="0.25">
      <c r="A103" s="1"/>
    </row>
    <row r="104" spans="1:1" s="11" customFormat="1" ht="10.15" customHeight="1" x14ac:dyDescent="0.25">
      <c r="A104" s="10"/>
    </row>
    <row r="105" spans="1:1" s="11" customFormat="1" ht="13.9" customHeight="1" x14ac:dyDescent="0.25">
      <c r="A105" s="2"/>
    </row>
    <row r="106" spans="1:1" s="11" customFormat="1" ht="10.15" customHeight="1" x14ac:dyDescent="0.25">
      <c r="A106" s="10"/>
    </row>
    <row r="107" spans="1:1" s="11" customFormat="1" ht="130.9" customHeight="1" x14ac:dyDescent="0.25">
      <c r="A107" s="4"/>
    </row>
    <row r="108" spans="1:1" s="11" customFormat="1" ht="19.899999999999999" customHeight="1" x14ac:dyDescent="0.25">
      <c r="A108" s="4"/>
    </row>
    <row r="109" spans="1:1" s="11" customFormat="1" ht="19.899999999999999" customHeight="1" x14ac:dyDescent="0.25">
      <c r="A109" s="4"/>
    </row>
    <row r="110" spans="1:1" s="11" customFormat="1" ht="19.899999999999999" customHeight="1" x14ac:dyDescent="0.25">
      <c r="A110" s="4"/>
    </row>
    <row r="111" spans="1:1" s="12" customFormat="1" ht="25.15" customHeight="1" x14ac:dyDescent="0.25">
      <c r="A111" s="5"/>
    </row>
    <row r="112" spans="1:1" s="12" customFormat="1" ht="25.15" customHeight="1" x14ac:dyDescent="0.25">
      <c r="A112" s="5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/>
    <row r="121" spans="1:1" s="12" customFormat="1" ht="14.45" customHeight="1" x14ac:dyDescent="0.25"/>
    <row r="122" spans="1:1" s="59" customFormat="1" ht="20.100000000000001" customHeight="1" x14ac:dyDescent="0.25"/>
    <row r="123" spans="1:1" s="18" customFormat="1" ht="20.100000000000001" customHeight="1" x14ac:dyDescent="0.25"/>
    <row r="124" spans="1:1" s="11" customFormat="1" ht="10.15" customHeight="1" x14ac:dyDescent="0.25">
      <c r="A124" s="10"/>
    </row>
    <row r="125" spans="1:1" s="11" customFormat="1" ht="16.5" customHeight="1" x14ac:dyDescent="0.25">
      <c r="A125" s="1"/>
    </row>
    <row r="126" spans="1:1" s="11" customFormat="1" ht="10.15" customHeight="1" x14ac:dyDescent="0.25">
      <c r="A126" s="10"/>
    </row>
    <row r="127" spans="1:1" s="11" customFormat="1" ht="13.9" customHeight="1" x14ac:dyDescent="0.25">
      <c r="A127" s="2"/>
    </row>
    <row r="128" spans="1:1" s="11" customFormat="1" ht="10.15" customHeight="1" x14ac:dyDescent="0.25">
      <c r="A128" s="10"/>
    </row>
    <row r="129" spans="1:1" s="11" customFormat="1" ht="130.9" customHeight="1" x14ac:dyDescent="0.25">
      <c r="A129" s="4"/>
    </row>
    <row r="130" spans="1:1" s="11" customFormat="1" ht="19.899999999999999" customHeight="1" x14ac:dyDescent="0.25">
      <c r="A130" s="4"/>
    </row>
    <row r="131" spans="1:1" s="11" customFormat="1" ht="19.899999999999999" customHeight="1" x14ac:dyDescent="0.25">
      <c r="A131" s="4"/>
    </row>
    <row r="132" spans="1:1" s="11" customFormat="1" ht="19.899999999999999" customHeight="1" x14ac:dyDescent="0.25">
      <c r="A132" s="4"/>
    </row>
    <row r="133" spans="1:1" s="12" customFormat="1" ht="25.15" customHeight="1" x14ac:dyDescent="0.25">
      <c r="A133" s="5"/>
    </row>
    <row r="134" spans="1:1" s="12" customFormat="1" ht="25.15" customHeight="1" x14ac:dyDescent="0.25">
      <c r="A134" s="5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/>
    <row r="143" spans="1:1" s="12" customFormat="1" ht="14.45" customHeight="1" x14ac:dyDescent="0.25"/>
    <row r="144" spans="1:1" s="59" customFormat="1" ht="20.100000000000001" customHeight="1" x14ac:dyDescent="0.25"/>
    <row r="145" spans="1:1" s="18" customFormat="1" ht="20.100000000000001" customHeight="1" x14ac:dyDescent="0.25"/>
    <row r="146" spans="1:1" s="11" customFormat="1" ht="10.15" customHeight="1" x14ac:dyDescent="0.25">
      <c r="A146" s="10"/>
    </row>
    <row r="147" spans="1:1" s="11" customFormat="1" ht="16.5" customHeight="1" x14ac:dyDescent="0.25">
      <c r="A147" s="1"/>
    </row>
    <row r="148" spans="1:1" s="11" customFormat="1" ht="10.15" customHeight="1" x14ac:dyDescent="0.25">
      <c r="A148" s="10"/>
    </row>
    <row r="149" spans="1:1" s="11" customFormat="1" ht="13.9" customHeight="1" x14ac:dyDescent="0.25">
      <c r="A149" s="2"/>
    </row>
    <row r="150" spans="1:1" s="11" customFormat="1" ht="10.15" customHeight="1" x14ac:dyDescent="0.25">
      <c r="A150" s="10"/>
    </row>
    <row r="151" spans="1:1" s="11" customFormat="1" ht="130.9" customHeight="1" x14ac:dyDescent="0.25">
      <c r="A151" s="4"/>
    </row>
    <row r="152" spans="1:1" s="11" customFormat="1" ht="19.899999999999999" customHeight="1" x14ac:dyDescent="0.25">
      <c r="A152" s="4"/>
    </row>
    <row r="153" spans="1:1" s="11" customFormat="1" ht="19.899999999999999" customHeight="1" x14ac:dyDescent="0.25">
      <c r="A153" s="4"/>
    </row>
    <row r="154" spans="1:1" s="11" customFormat="1" ht="19.899999999999999" customHeight="1" x14ac:dyDescent="0.25">
      <c r="A154" s="4"/>
    </row>
    <row r="155" spans="1:1" s="12" customFormat="1" ht="25.15" customHeight="1" x14ac:dyDescent="0.25">
      <c r="A155" s="5"/>
    </row>
    <row r="156" spans="1:1" s="12" customFormat="1" ht="25.15" customHeight="1" x14ac:dyDescent="0.25">
      <c r="A156" s="5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/>
    <row r="165" spans="1:1" s="12" customFormat="1" ht="14.45" customHeight="1" x14ac:dyDescent="0.25"/>
    <row r="166" spans="1:1" s="59" customFormat="1" ht="20.100000000000001" customHeight="1" x14ac:dyDescent="0.25"/>
    <row r="167" spans="1:1" s="18" customFormat="1" ht="20.100000000000001" customHeight="1" x14ac:dyDescent="0.25"/>
    <row r="168" spans="1:1" s="11" customFormat="1" ht="10.15" customHeight="1" x14ac:dyDescent="0.25">
      <c r="A168" s="10"/>
    </row>
    <row r="169" spans="1:1" s="11" customFormat="1" ht="16.5" customHeight="1" x14ac:dyDescent="0.25">
      <c r="A169" s="1"/>
    </row>
    <row r="170" spans="1:1" s="11" customFormat="1" ht="10.15" customHeight="1" x14ac:dyDescent="0.25">
      <c r="A170" s="10"/>
    </row>
    <row r="171" spans="1:1" s="11" customFormat="1" ht="13.9" customHeight="1" x14ac:dyDescent="0.25">
      <c r="A171" s="2"/>
    </row>
    <row r="172" spans="1:1" s="11" customFormat="1" ht="10.15" customHeight="1" x14ac:dyDescent="0.25">
      <c r="A172" s="10"/>
    </row>
    <row r="173" spans="1:1" s="11" customFormat="1" ht="130.9" customHeight="1" x14ac:dyDescent="0.25">
      <c r="A173" s="4"/>
    </row>
    <row r="174" spans="1:1" s="11" customFormat="1" ht="19.899999999999999" customHeight="1" x14ac:dyDescent="0.25">
      <c r="A174" s="4"/>
    </row>
    <row r="175" spans="1:1" s="11" customFormat="1" ht="19.899999999999999" customHeight="1" x14ac:dyDescent="0.25">
      <c r="A175" s="4"/>
    </row>
    <row r="176" spans="1:1" s="11" customFormat="1" ht="19.899999999999999" customHeight="1" x14ac:dyDescent="0.25">
      <c r="A176" s="4"/>
    </row>
    <row r="177" spans="1:1" s="12" customFormat="1" ht="25.15" customHeight="1" x14ac:dyDescent="0.25">
      <c r="A177" s="5"/>
    </row>
    <row r="178" spans="1:1" s="12" customFormat="1" ht="25.15" customHeight="1" x14ac:dyDescent="0.25">
      <c r="A178" s="5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/>
    <row r="187" spans="1:1" s="12" customFormat="1" ht="14.45" customHeight="1" x14ac:dyDescent="0.25"/>
    <row r="188" spans="1:1" s="59" customFormat="1" ht="20.100000000000001" customHeight="1" x14ac:dyDescent="0.25"/>
    <row r="189" spans="1:1" s="18" customFormat="1" ht="20.100000000000001" customHeight="1" x14ac:dyDescent="0.25"/>
    <row r="190" spans="1:1" s="11" customFormat="1" ht="10.15" customHeight="1" x14ac:dyDescent="0.25">
      <c r="A190" s="10"/>
    </row>
    <row r="191" spans="1:1" s="11" customFormat="1" ht="16.5" customHeight="1" x14ac:dyDescent="0.25">
      <c r="A191" s="1"/>
    </row>
    <row r="192" spans="1:1" s="11" customFormat="1" ht="10.15" customHeight="1" x14ac:dyDescent="0.25">
      <c r="A192" s="10"/>
    </row>
    <row r="193" spans="1:1" s="11" customFormat="1" ht="13.9" customHeight="1" x14ac:dyDescent="0.25">
      <c r="A193" s="2"/>
    </row>
    <row r="194" spans="1:1" s="11" customFormat="1" ht="10.15" customHeight="1" x14ac:dyDescent="0.25">
      <c r="A194" s="10"/>
    </row>
    <row r="195" spans="1:1" s="11" customFormat="1" ht="130.9" customHeight="1" x14ac:dyDescent="0.25">
      <c r="A195" s="4"/>
    </row>
    <row r="196" spans="1:1" s="11" customFormat="1" ht="19.899999999999999" customHeight="1" x14ac:dyDescent="0.25">
      <c r="A196" s="4"/>
    </row>
    <row r="197" spans="1:1" s="11" customFormat="1" ht="19.899999999999999" customHeight="1" x14ac:dyDescent="0.25">
      <c r="A197" s="4"/>
    </row>
    <row r="198" spans="1:1" s="11" customFormat="1" ht="19.899999999999999" customHeight="1" x14ac:dyDescent="0.25">
      <c r="A198" s="4"/>
    </row>
    <row r="199" spans="1:1" s="12" customFormat="1" ht="25.15" customHeight="1" x14ac:dyDescent="0.25">
      <c r="A199" s="5"/>
    </row>
    <row r="200" spans="1:1" s="12" customFormat="1" ht="25.15" customHeight="1" x14ac:dyDescent="0.25">
      <c r="A200" s="5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/>
    <row r="209" spans="1:1" s="12" customFormat="1" ht="14.45" customHeight="1" x14ac:dyDescent="0.25"/>
    <row r="210" spans="1:1" s="59" customFormat="1" ht="20.100000000000001" customHeight="1" x14ac:dyDescent="0.25"/>
    <row r="211" spans="1:1" s="18" customFormat="1" ht="20.100000000000001" customHeight="1" x14ac:dyDescent="0.25"/>
    <row r="212" spans="1:1" s="11" customFormat="1" ht="10.15" customHeight="1" x14ac:dyDescent="0.25">
      <c r="A212" s="10"/>
    </row>
    <row r="213" spans="1:1" s="11" customFormat="1" ht="16.5" customHeight="1" x14ac:dyDescent="0.25">
      <c r="A213" s="1"/>
    </row>
    <row r="214" spans="1:1" s="11" customFormat="1" ht="10.15" customHeight="1" x14ac:dyDescent="0.25">
      <c r="A214" s="10"/>
    </row>
    <row r="215" spans="1:1" s="11" customFormat="1" ht="13.9" customHeight="1" x14ac:dyDescent="0.25">
      <c r="A215" s="2"/>
    </row>
    <row r="216" spans="1:1" s="11" customFormat="1" ht="10.15" customHeight="1" x14ac:dyDescent="0.25">
      <c r="A216" s="10"/>
    </row>
    <row r="217" spans="1:1" s="11" customFormat="1" ht="130.9" customHeight="1" x14ac:dyDescent="0.25">
      <c r="A217" s="4"/>
    </row>
    <row r="218" spans="1:1" s="11" customFormat="1" ht="19.899999999999999" customHeight="1" x14ac:dyDescent="0.25">
      <c r="A218" s="4"/>
    </row>
    <row r="219" spans="1:1" s="11" customFormat="1" ht="19.899999999999999" customHeight="1" x14ac:dyDescent="0.25">
      <c r="A219" s="4"/>
    </row>
    <row r="220" spans="1:1" s="11" customFormat="1" ht="19.899999999999999" customHeight="1" x14ac:dyDescent="0.25">
      <c r="A220" s="4"/>
    </row>
    <row r="221" spans="1:1" s="12" customFormat="1" ht="25.15" customHeight="1" x14ac:dyDescent="0.25">
      <c r="A221" s="5"/>
    </row>
    <row r="222" spans="1:1" s="12" customFormat="1" ht="25.15" customHeight="1" x14ac:dyDescent="0.25">
      <c r="A222" s="5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/>
    <row r="231" spans="1:1" s="12" customFormat="1" ht="14.45" customHeight="1" x14ac:dyDescent="0.25"/>
    <row r="232" spans="1:1" s="59" customFormat="1" ht="20.100000000000001" customHeight="1" x14ac:dyDescent="0.25"/>
    <row r="233" spans="1:1" s="18" customFormat="1" ht="20.100000000000001" customHeight="1" x14ac:dyDescent="0.25"/>
  </sheetData>
  <sortState xmlns:xlrd2="http://schemas.microsoft.com/office/spreadsheetml/2017/richdata2" ref="A10:M31">
    <sortCondition descending="1" ref="M10:M31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3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2:N33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2025-01-03T15:20:17Z</dcterms:modified>
</cp:coreProperties>
</file>