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pc\Desktop\Bodovne liste 2024\"/>
    </mc:Choice>
  </mc:AlternateContent>
  <xr:revisionPtr revIDLastSave="0" documentId="8_{DF22BF5F-487B-4E7F-92DD-F8A9C353BD9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Nastavnici i saradnici" sheetId="2" r:id="rId1"/>
  </sheets>
  <definedNames>
    <definedName name="_xlnm.Print_Area" localSheetId="0">'Nastavnici i saradnici'!$A$1:$BG$34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0" i="2" l="1"/>
  <c r="I26" i="2"/>
  <c r="J26" i="2"/>
  <c r="K26" i="2"/>
  <c r="L26" i="2"/>
  <c r="I22" i="2"/>
  <c r="J22" i="2"/>
  <c r="K22" i="2"/>
  <c r="L22" i="2"/>
  <c r="I24" i="2"/>
  <c r="J24" i="2"/>
  <c r="K24" i="2"/>
  <c r="L24" i="2"/>
  <c r="I30" i="2"/>
  <c r="J30" i="2"/>
  <c r="K30" i="2"/>
  <c r="L30" i="2"/>
  <c r="J10" i="2"/>
  <c r="K10" i="2"/>
  <c r="L10" i="2"/>
  <c r="I12" i="2"/>
  <c r="J12" i="2"/>
  <c r="K12" i="2"/>
  <c r="I29" i="2"/>
  <c r="J29" i="2"/>
  <c r="K29" i="2"/>
  <c r="J11" i="2"/>
  <c r="K11" i="2"/>
  <c r="I16" i="2"/>
  <c r="J16" i="2"/>
  <c r="K16" i="2"/>
  <c r="I31" i="2"/>
  <c r="J31" i="2"/>
  <c r="K31" i="2"/>
  <c r="L31" i="2"/>
  <c r="I18" i="2"/>
  <c r="J18" i="2"/>
  <c r="K18" i="2"/>
  <c r="J13" i="2"/>
  <c r="K13" i="2"/>
  <c r="L13" i="2"/>
  <c r="I25" i="2"/>
  <c r="J25" i="2"/>
  <c r="K25" i="2"/>
  <c r="AR6" i="2"/>
  <c r="AT6" i="2"/>
  <c r="AV6" i="2"/>
  <c r="AX6" i="2"/>
  <c r="BB6" i="2"/>
  <c r="I17" i="2"/>
  <c r="J17" i="2"/>
  <c r="K17" i="2"/>
  <c r="V10" i="2"/>
  <c r="V19" i="2" s="1"/>
  <c r="V28" i="2" s="1"/>
  <c r="X10" i="2"/>
  <c r="X19" i="2" s="1"/>
  <c r="Z10" i="2"/>
  <c r="D17" i="2" s="1"/>
  <c r="AB10" i="2"/>
  <c r="AB15" i="2" s="1"/>
  <c r="AD10" i="2"/>
  <c r="AF10" i="2"/>
  <c r="AI10" i="2"/>
  <c r="AI19" i="2" s="1"/>
  <c r="I21" i="2"/>
  <c r="J21" i="2"/>
  <c r="K21" i="2"/>
  <c r="L21" i="2"/>
  <c r="V11" i="2"/>
  <c r="V20" i="2" s="1"/>
  <c r="X11" i="2"/>
  <c r="Z11" i="2"/>
  <c r="Z20" i="2" s="1"/>
  <c r="AB11" i="2"/>
  <c r="AB20" i="2" s="1"/>
  <c r="AD11" i="2"/>
  <c r="AF11" i="2"/>
  <c r="AI11" i="2"/>
  <c r="F15" i="2"/>
  <c r="I15" i="2"/>
  <c r="J15" i="2"/>
  <c r="K15" i="2"/>
  <c r="L15" i="2"/>
  <c r="V12" i="2"/>
  <c r="V21" i="2" s="1"/>
  <c r="X12" i="2"/>
  <c r="Z12" i="2"/>
  <c r="AB12" i="2"/>
  <c r="AB21" i="2" s="1"/>
  <c r="AD12" i="2"/>
  <c r="AD21" i="2" s="1"/>
  <c r="AF12" i="2"/>
  <c r="AI12" i="2"/>
  <c r="I28" i="2"/>
  <c r="J28" i="2"/>
  <c r="K28" i="2"/>
  <c r="L28" i="2"/>
  <c r="V13" i="2"/>
  <c r="V22" i="2" s="1"/>
  <c r="X13" i="2"/>
  <c r="Z13" i="2"/>
  <c r="AB13" i="2"/>
  <c r="AD13" i="2"/>
  <c r="AD22" i="2" s="1"/>
  <c r="AF13" i="2"/>
  <c r="AF22" i="2" s="1"/>
  <c r="AI13" i="2"/>
  <c r="AI22" i="2" s="1"/>
  <c r="I14" i="2"/>
  <c r="J14" i="2"/>
  <c r="K14" i="2"/>
  <c r="L14" i="2"/>
  <c r="V14" i="2"/>
  <c r="V23" i="2" s="1"/>
  <c r="X14" i="2"/>
  <c r="C14" i="2" s="1"/>
  <c r="Z14" i="2"/>
  <c r="D14" i="2" s="1"/>
  <c r="AB14" i="2"/>
  <c r="E14" i="2" s="1"/>
  <c r="AD14" i="2"/>
  <c r="F14" i="2" s="1"/>
  <c r="AF14" i="2"/>
  <c r="AF23" i="2" s="1"/>
  <c r="AI14" i="2"/>
  <c r="AI23" i="2" s="1"/>
  <c r="I20" i="2"/>
  <c r="J20" i="2"/>
  <c r="K20" i="2"/>
  <c r="V15" i="2"/>
  <c r="V24" i="2" s="1"/>
  <c r="X15" i="2"/>
  <c r="Z15" i="2"/>
  <c r="D20" i="2" s="1"/>
  <c r="AD15" i="2"/>
  <c r="AF15" i="2"/>
  <c r="I19" i="2"/>
  <c r="J19" i="2"/>
  <c r="K19" i="2"/>
  <c r="L19" i="2"/>
  <c r="V16" i="2"/>
  <c r="V25" i="2" s="1"/>
  <c r="X16" i="2"/>
  <c r="Z16" i="2"/>
  <c r="AB16" i="2"/>
  <c r="AD16" i="2"/>
  <c r="AF16" i="2"/>
  <c r="AI16" i="2"/>
  <c r="I23" i="2"/>
  <c r="J23" i="2"/>
  <c r="K23" i="2"/>
  <c r="L23" i="2"/>
  <c r="V17" i="2"/>
  <c r="V26" i="2" s="1"/>
  <c r="X17" i="2"/>
  <c r="X26" i="2" s="1"/>
  <c r="Z17" i="2"/>
  <c r="AB17" i="2"/>
  <c r="AD17" i="2"/>
  <c r="AF17" i="2"/>
  <c r="G23" i="2" s="1"/>
  <c r="AI17" i="2"/>
  <c r="H23" i="2" s="1"/>
  <c r="I27" i="2"/>
  <c r="J27" i="2"/>
  <c r="K27" i="2"/>
  <c r="L27" i="2"/>
  <c r="V18" i="2"/>
  <c r="V27" i="2" s="1"/>
  <c r="X18" i="2"/>
  <c r="Z18" i="2"/>
  <c r="Z27" i="2" s="1"/>
  <c r="AB18" i="2"/>
  <c r="AD18" i="2"/>
  <c r="AF18" i="2"/>
  <c r="AI18" i="2"/>
  <c r="AI27" i="2" s="1"/>
  <c r="F27" i="2" l="1"/>
  <c r="AI15" i="2"/>
  <c r="G14" i="2"/>
  <c r="D15" i="2"/>
  <c r="G17" i="2"/>
  <c r="G27" i="2"/>
  <c r="H26" i="2"/>
  <c r="F22" i="2"/>
  <c r="D19" i="2"/>
  <c r="G20" i="2"/>
  <c r="M20" i="2" s="1"/>
  <c r="G15" i="2"/>
  <c r="C15" i="2"/>
  <c r="F17" i="2"/>
  <c r="AF26" i="2"/>
  <c r="G11" i="2" s="1"/>
  <c r="AD19" i="2"/>
  <c r="AD28" i="2" s="1"/>
  <c r="F20" i="2"/>
  <c r="C28" i="2"/>
  <c r="F21" i="2"/>
  <c r="E20" i="2"/>
  <c r="X21" i="2"/>
  <c r="X30" i="2" s="1"/>
  <c r="C26" i="2"/>
  <c r="X28" i="2"/>
  <c r="AD30" i="2"/>
  <c r="AB19" i="2"/>
  <c r="AB28" i="2" s="1"/>
  <c r="E28" i="2" s="1"/>
  <c r="AD29" i="2"/>
  <c r="AF25" i="2"/>
  <c r="AD23" i="2"/>
  <c r="F23" i="2" s="1"/>
  <c r="AF21" i="2"/>
  <c r="G21" i="2" s="1"/>
  <c r="Z19" i="2"/>
  <c r="AG10" i="2"/>
  <c r="AD27" i="2"/>
  <c r="F26" i="2"/>
  <c r="AI26" i="2"/>
  <c r="AD25" i="2"/>
  <c r="F29" i="2" s="1"/>
  <c r="AI20" i="2"/>
  <c r="AI29" i="2" s="1"/>
  <c r="AF19" i="2"/>
  <c r="AF28" i="2" s="1"/>
  <c r="H10" i="2"/>
  <c r="AI21" i="2"/>
  <c r="H21" i="2" s="1"/>
  <c r="AI31" i="2"/>
  <c r="AI24" i="2"/>
  <c r="H14" i="2"/>
  <c r="M14" i="2" s="1"/>
  <c r="H27" i="2"/>
  <c r="AI28" i="2"/>
  <c r="AI25" i="2"/>
  <c r="G10" i="2"/>
  <c r="AF31" i="2"/>
  <c r="G28" i="2"/>
  <c r="AF27" i="2"/>
  <c r="G16" i="2" s="1"/>
  <c r="AF24" i="2"/>
  <c r="AF20" i="2"/>
  <c r="F31" i="2"/>
  <c r="F30" i="2"/>
  <c r="AD31" i="2"/>
  <c r="F16" i="2"/>
  <c r="F28" i="2"/>
  <c r="AD26" i="2"/>
  <c r="AD24" i="2"/>
  <c r="F24" i="2" s="1"/>
  <c r="E22" i="2"/>
  <c r="AB29" i="2"/>
  <c r="AB30" i="2"/>
  <c r="AB26" i="2"/>
  <c r="AB24" i="2"/>
  <c r="AB27" i="2"/>
  <c r="E27" i="2" s="1"/>
  <c r="AB22" i="2"/>
  <c r="AB25" i="2"/>
  <c r="E21" i="2"/>
  <c r="AB23" i="2"/>
  <c r="E23" i="2" s="1"/>
  <c r="Z29" i="2"/>
  <c r="D16" i="2"/>
  <c r="Z26" i="2"/>
  <c r="Z25" i="2"/>
  <c r="Z21" i="2"/>
  <c r="D21" i="2" s="1"/>
  <c r="AG17" i="2"/>
  <c r="D27" i="2"/>
  <c r="Z23" i="2"/>
  <c r="D23" i="2" s="1"/>
  <c r="Z22" i="2"/>
  <c r="D22" i="2" s="1"/>
  <c r="Z24" i="2"/>
  <c r="AG16" i="2"/>
  <c r="C13" i="2"/>
  <c r="C11" i="2"/>
  <c r="X22" i="2"/>
  <c r="AG18" i="2"/>
  <c r="X23" i="2"/>
  <c r="C23" i="2" s="1"/>
  <c r="M23" i="2" s="1"/>
  <c r="AG11" i="2"/>
  <c r="X24" i="2"/>
  <c r="X25" i="2"/>
  <c r="X27" i="2"/>
  <c r="C27" i="2" s="1"/>
  <c r="M27" i="2" s="1"/>
  <c r="X20" i="2"/>
  <c r="V30" i="2"/>
  <c r="B30" i="2" s="1"/>
  <c r="V29" i="2"/>
  <c r="B29" i="2" s="1"/>
  <c r="G12" i="2"/>
  <c r="G31" i="2"/>
  <c r="H22" i="2"/>
  <c r="V31" i="2"/>
  <c r="B31" i="2" s="1"/>
  <c r="G26" i="2"/>
  <c r="AG19" i="2"/>
  <c r="M17" i="2"/>
  <c r="M15" i="2"/>
  <c r="AG12" i="2"/>
  <c r="AG13" i="2"/>
  <c r="AG14" i="2"/>
  <c r="AG15" i="2"/>
  <c r="AG27" i="2" l="1"/>
  <c r="AG21" i="2"/>
  <c r="G19" i="2"/>
  <c r="AG22" i="2"/>
  <c r="C21" i="2"/>
  <c r="M21" i="2" s="1"/>
  <c r="F19" i="2"/>
  <c r="AG23" i="2"/>
  <c r="AG25" i="2"/>
  <c r="Z28" i="2"/>
  <c r="D28" i="2" s="1"/>
  <c r="M28" i="2" s="1"/>
  <c r="D26" i="2"/>
  <c r="F18" i="2"/>
  <c r="F13" i="2"/>
  <c r="AF30" i="2"/>
  <c r="G30" i="2" s="1"/>
  <c r="G24" i="2"/>
  <c r="H12" i="2"/>
  <c r="AI30" i="2"/>
  <c r="H30" i="2" s="1"/>
  <c r="H24" i="2"/>
  <c r="H31" i="2"/>
  <c r="G25" i="2"/>
  <c r="AF29" i="2"/>
  <c r="G29" i="2" s="1"/>
  <c r="G22" i="2"/>
  <c r="M22" i="2" s="1"/>
  <c r="F12" i="2"/>
  <c r="F11" i="2"/>
  <c r="F25" i="2"/>
  <c r="E12" i="2"/>
  <c r="E11" i="2"/>
  <c r="AG24" i="2"/>
  <c r="E10" i="2"/>
  <c r="E13" i="2"/>
  <c r="M26" i="2"/>
  <c r="E29" i="2"/>
  <c r="AB31" i="2"/>
  <c r="E31" i="2" s="1"/>
  <c r="E30" i="2"/>
  <c r="E18" i="2"/>
  <c r="D29" i="2"/>
  <c r="D11" i="2"/>
  <c r="M11" i="2" s="1"/>
  <c r="BE11" i="2" s="1"/>
  <c r="Z31" i="2"/>
  <c r="D10" i="2"/>
  <c r="D18" i="2"/>
  <c r="AG26" i="2"/>
  <c r="D12" i="2"/>
  <c r="Z30" i="2"/>
  <c r="D30" i="2" s="1"/>
  <c r="D24" i="2"/>
  <c r="C16" i="2"/>
  <c r="M16" i="2" s="1"/>
  <c r="C22" i="2"/>
  <c r="X29" i="2"/>
  <c r="AG29" i="2" s="1"/>
  <c r="X31" i="2"/>
  <c r="C31" i="2" s="1"/>
  <c r="C30" i="2"/>
  <c r="AG20" i="2"/>
  <c r="C12" i="2"/>
  <c r="C10" i="2"/>
  <c r="AZ14" i="2"/>
  <c r="AY14" i="2"/>
  <c r="AS14" i="2"/>
  <c r="BA14" i="2"/>
  <c r="AU14" i="2"/>
  <c r="BC14" i="2"/>
  <c r="BD14" i="2"/>
  <c r="BG14" i="2"/>
  <c r="AO14" i="2"/>
  <c r="AW14" i="2"/>
  <c r="BE14" i="2"/>
  <c r="AP14" i="2"/>
  <c r="BF14" i="2"/>
  <c r="AQ14" i="2"/>
  <c r="AW11" i="2"/>
  <c r="AX11" i="2" s="1"/>
  <c r="AQ11" i="2"/>
  <c r="AR11" i="2" s="1"/>
  <c r="AS11" i="2"/>
  <c r="AT11" i="2" s="1"/>
  <c r="BC11" i="2"/>
  <c r="AU17" i="2"/>
  <c r="BC17" i="2"/>
  <c r="BD17" i="2"/>
  <c r="AO17" i="2"/>
  <c r="AW17" i="2"/>
  <c r="BE17" i="2"/>
  <c r="AP17" i="2"/>
  <c r="BF17" i="2"/>
  <c r="AQ17" i="2"/>
  <c r="AY17" i="2"/>
  <c r="BG17" i="2"/>
  <c r="AZ17" i="2"/>
  <c r="AS17" i="2"/>
  <c r="BA17" i="2"/>
  <c r="AS15" i="2"/>
  <c r="BA15" i="2"/>
  <c r="AU15" i="2"/>
  <c r="BC15" i="2"/>
  <c r="BD15" i="2"/>
  <c r="AO15" i="2"/>
  <c r="AW15" i="2"/>
  <c r="BE15" i="2"/>
  <c r="AP15" i="2"/>
  <c r="BF15" i="2"/>
  <c r="AQ15" i="2"/>
  <c r="AY15" i="2"/>
  <c r="BG15" i="2"/>
  <c r="AZ15" i="2"/>
  <c r="AU16" i="2" l="1"/>
  <c r="AO16" i="2"/>
  <c r="AP16" i="2"/>
  <c r="BG16" i="2"/>
  <c r="M19" i="2"/>
  <c r="AU11" i="2"/>
  <c r="AV11" i="2" s="1"/>
  <c r="AZ11" i="2"/>
  <c r="BF11" i="2"/>
  <c r="AO11" i="2"/>
  <c r="AY16" i="2"/>
  <c r="BA16" i="2"/>
  <c r="BD16" i="2"/>
  <c r="BB11" i="2"/>
  <c r="BB15" i="2" s="1"/>
  <c r="BG11" i="2"/>
  <c r="AP11" i="2"/>
  <c r="AS16" i="2"/>
  <c r="AQ16" i="2"/>
  <c r="BE16" i="2"/>
  <c r="BC16" i="2"/>
  <c r="BD11" i="2"/>
  <c r="BA11" i="2"/>
  <c r="AY11" i="2"/>
  <c r="AZ16" i="2"/>
  <c r="BF16" i="2"/>
  <c r="AW16" i="2"/>
  <c r="M10" i="2"/>
  <c r="M12" i="2"/>
  <c r="G13" i="2"/>
  <c r="D31" i="2"/>
  <c r="M31" i="2" s="1"/>
  <c r="AU28" i="2" s="1"/>
  <c r="AG28" i="2"/>
  <c r="AO28" i="2"/>
  <c r="AQ28" i="2"/>
  <c r="BA28" i="2"/>
  <c r="BD28" i="2"/>
  <c r="AZ28" i="2"/>
  <c r="BE28" i="2"/>
  <c r="AP28" i="2"/>
  <c r="BC28" i="2"/>
  <c r="AO27" i="2"/>
  <c r="AQ27" i="2"/>
  <c r="AU27" i="2"/>
  <c r="AY27" i="2"/>
  <c r="BA27" i="2"/>
  <c r="BD27" i="2"/>
  <c r="BF27" i="2"/>
  <c r="AP27" i="2"/>
  <c r="AS27" i="2"/>
  <c r="AW27" i="2"/>
  <c r="AZ27" i="2"/>
  <c r="BC27" i="2"/>
  <c r="BE27" i="2"/>
  <c r="BG27" i="2"/>
  <c r="AO26" i="2"/>
  <c r="AQ26" i="2"/>
  <c r="AU26" i="2"/>
  <c r="AY26" i="2"/>
  <c r="BA26" i="2"/>
  <c r="BD26" i="2"/>
  <c r="BF26" i="2"/>
  <c r="AP26" i="2"/>
  <c r="AS26" i="2"/>
  <c r="AW26" i="2"/>
  <c r="AZ26" i="2"/>
  <c r="BC26" i="2"/>
  <c r="BE26" i="2"/>
  <c r="BG26" i="2"/>
  <c r="AO23" i="2"/>
  <c r="AQ23" i="2"/>
  <c r="AU23" i="2"/>
  <c r="AY23" i="2"/>
  <c r="BA23" i="2"/>
  <c r="BD23" i="2"/>
  <c r="BF23" i="2"/>
  <c r="AP23" i="2"/>
  <c r="AS23" i="2"/>
  <c r="AW23" i="2"/>
  <c r="AZ23" i="2"/>
  <c r="BC23" i="2"/>
  <c r="BE23" i="2"/>
  <c r="BG23" i="2"/>
  <c r="AO20" i="2"/>
  <c r="AQ20" i="2"/>
  <c r="AU20" i="2"/>
  <c r="AY20" i="2"/>
  <c r="BA20" i="2"/>
  <c r="BD20" i="2"/>
  <c r="BF20" i="2"/>
  <c r="AP20" i="2"/>
  <c r="AS20" i="2"/>
  <c r="AW20" i="2"/>
  <c r="AZ20" i="2"/>
  <c r="BC20" i="2"/>
  <c r="BE20" i="2"/>
  <c r="BG20" i="2"/>
  <c r="AO19" i="2"/>
  <c r="AQ19" i="2"/>
  <c r="AU19" i="2"/>
  <c r="AY19" i="2"/>
  <c r="BA19" i="2"/>
  <c r="BD19" i="2"/>
  <c r="BF19" i="2"/>
  <c r="AP19" i="2"/>
  <c r="AS19" i="2"/>
  <c r="AW19" i="2"/>
  <c r="AZ19" i="2"/>
  <c r="BC19" i="2"/>
  <c r="BE19" i="2"/>
  <c r="BG19" i="2"/>
  <c r="H13" i="2"/>
  <c r="M24" i="2"/>
  <c r="AO24" i="2" s="1"/>
  <c r="G18" i="2"/>
  <c r="M18" i="2" s="1"/>
  <c r="E25" i="2"/>
  <c r="AG31" i="2"/>
  <c r="M30" i="2"/>
  <c r="D25" i="2"/>
  <c r="D13" i="2"/>
  <c r="AG30" i="2"/>
  <c r="M29" i="2"/>
  <c r="C25" i="2"/>
  <c r="AX15" i="2"/>
  <c r="AV15" i="2"/>
  <c r="AT15" i="2"/>
  <c r="AR15" i="2"/>
  <c r="AO18" i="2" l="1"/>
  <c r="BF18" i="2"/>
  <c r="AZ18" i="2"/>
  <c r="BD18" i="2"/>
  <c r="AW18" i="2"/>
  <c r="AQ18" i="2"/>
  <c r="AS18" i="2"/>
  <c r="AU18" i="2"/>
  <c r="BC18" i="2"/>
  <c r="BG18" i="2"/>
  <c r="BE18" i="2"/>
  <c r="AY18" i="2"/>
  <c r="BA18" i="2"/>
  <c r="AP18" i="2"/>
  <c r="AY24" i="2"/>
  <c r="BB19" i="2"/>
  <c r="BB23" i="2" s="1"/>
  <c r="BB27" i="2" s="1"/>
  <c r="AZ24" i="2"/>
  <c r="BF24" i="2"/>
  <c r="AU24" i="2"/>
  <c r="AP24" i="2"/>
  <c r="BG24" i="2"/>
  <c r="AW24" i="2"/>
  <c r="BD24" i="2"/>
  <c r="AQ24" i="2"/>
  <c r="AQ12" i="2"/>
  <c r="AR12" i="2" s="1"/>
  <c r="AR16" i="2" s="1"/>
  <c r="AR20" i="2" s="1"/>
  <c r="AW12" i="2"/>
  <c r="AX12" i="2" s="1"/>
  <c r="AX16" i="2" s="1"/>
  <c r="AX20" i="2" s="1"/>
  <c r="AX24" i="2" s="1"/>
  <c r="AU12" i="2"/>
  <c r="AV12" i="2" s="1"/>
  <c r="AV16" i="2" s="1"/>
  <c r="AV20" i="2" s="1"/>
  <c r="AV24" i="2" s="1"/>
  <c r="AV28" i="2" s="1"/>
  <c r="BE12" i="2"/>
  <c r="BG12" i="2"/>
  <c r="BF12" i="2"/>
  <c r="AO12" i="2"/>
  <c r="AY12" i="2"/>
  <c r="AS12" i="2"/>
  <c r="AT12" i="2" s="1"/>
  <c r="AT16" i="2" s="1"/>
  <c r="BC12" i="2"/>
  <c r="AP12" i="2"/>
  <c r="BA12" i="2"/>
  <c r="BB12" i="2"/>
  <c r="BB16" i="2" s="1"/>
  <c r="BB20" i="2" s="1"/>
  <c r="BB24" i="2" s="1"/>
  <c r="BB28" i="2" s="1"/>
  <c r="BD12" i="2"/>
  <c r="AZ12" i="2"/>
  <c r="BC24" i="2"/>
  <c r="BE24" i="2"/>
  <c r="AS24" i="2"/>
  <c r="BA24" i="2"/>
  <c r="AW10" i="2"/>
  <c r="AX10" i="2" s="1"/>
  <c r="AX14" i="2" s="1"/>
  <c r="AX18" i="2" s="1"/>
  <c r="AY10" i="2"/>
  <c r="BA10" i="2"/>
  <c r="BD10" i="2"/>
  <c r="AZ10" i="2"/>
  <c r="AQ10" i="2"/>
  <c r="AR10" i="2" s="1"/>
  <c r="AR14" i="2" s="1"/>
  <c r="AR18" i="2" s="1"/>
  <c r="BE10" i="2"/>
  <c r="BF10" i="2"/>
  <c r="BG10" i="2"/>
  <c r="BB10" i="2"/>
  <c r="BB14" i="2" s="1"/>
  <c r="BB18" i="2" s="1"/>
  <c r="AU10" i="2"/>
  <c r="AV10" i="2" s="1"/>
  <c r="AV14" i="2" s="1"/>
  <c r="AO10" i="2"/>
  <c r="AS10" i="2"/>
  <c r="AT10" i="2" s="1"/>
  <c r="AT14" i="2" s="1"/>
  <c r="AT18" i="2" s="1"/>
  <c r="BC10" i="2"/>
  <c r="AP10" i="2"/>
  <c r="M13" i="2"/>
  <c r="BG28" i="2"/>
  <c r="AS28" i="2"/>
  <c r="AY28" i="2"/>
  <c r="AW28" i="2"/>
  <c r="AX28" i="2" s="1"/>
  <c r="BF28" i="2"/>
  <c r="AO22" i="2"/>
  <c r="AQ22" i="2"/>
  <c r="AU22" i="2"/>
  <c r="AY22" i="2"/>
  <c r="BA22" i="2"/>
  <c r="BD22" i="2"/>
  <c r="BF22" i="2"/>
  <c r="AP22" i="2"/>
  <c r="AW22" i="2"/>
  <c r="BC22" i="2"/>
  <c r="BG22" i="2"/>
  <c r="AS22" i="2"/>
  <c r="AT22" i="2" s="1"/>
  <c r="AT26" i="2" s="1"/>
  <c r="BE22" i="2"/>
  <c r="AZ22" i="2"/>
  <c r="BB22" i="2"/>
  <c r="BB26" i="2" s="1"/>
  <c r="BB30" i="2" s="1"/>
  <c r="AO30" i="2"/>
  <c r="AQ30" i="2"/>
  <c r="AU30" i="2"/>
  <c r="AY30" i="2"/>
  <c r="BA30" i="2"/>
  <c r="BD30" i="2"/>
  <c r="BF30" i="2"/>
  <c r="AP30" i="2"/>
  <c r="AS30" i="2"/>
  <c r="AW30" i="2"/>
  <c r="AZ30" i="2"/>
  <c r="BC30" i="2"/>
  <c r="BE30" i="2"/>
  <c r="BG30" i="2"/>
  <c r="AO29" i="2"/>
  <c r="AQ29" i="2"/>
  <c r="AU29" i="2"/>
  <c r="AY29" i="2"/>
  <c r="BA29" i="2"/>
  <c r="BD29" i="2"/>
  <c r="BF29" i="2"/>
  <c r="AP29" i="2"/>
  <c r="AS29" i="2"/>
  <c r="AW29" i="2"/>
  <c r="AZ29" i="2"/>
  <c r="BC29" i="2"/>
  <c r="BE29" i="2"/>
  <c r="BG29" i="2"/>
  <c r="AO21" i="2"/>
  <c r="AQ21" i="2"/>
  <c r="AU21" i="2"/>
  <c r="AY21" i="2"/>
  <c r="BA21" i="2"/>
  <c r="BD21" i="2"/>
  <c r="BF21" i="2"/>
  <c r="AP21" i="2"/>
  <c r="AS21" i="2"/>
  <c r="AW21" i="2"/>
  <c r="AZ21" i="2"/>
  <c r="BC21" i="2"/>
  <c r="BE21" i="2"/>
  <c r="BG21" i="2"/>
  <c r="AT20" i="2"/>
  <c r="AT24" i="2" s="1"/>
  <c r="AR19" i="2"/>
  <c r="AR23" i="2" s="1"/>
  <c r="AR27" i="2" s="1"/>
  <c r="AT19" i="2"/>
  <c r="AT23" i="2" s="1"/>
  <c r="AT27" i="2" s="1"/>
  <c r="AX19" i="2"/>
  <c r="AX23" i="2" s="1"/>
  <c r="AX27" i="2" s="1"/>
  <c r="AV19" i="2"/>
  <c r="AV23" i="2" s="1"/>
  <c r="AV27" i="2" s="1"/>
  <c r="M25" i="2"/>
  <c r="AU25" i="2" s="1"/>
  <c r="AX22" i="2" l="1"/>
  <c r="AX26" i="2" s="1"/>
  <c r="AV18" i="2"/>
  <c r="AV22" i="2" s="1"/>
  <c r="AV26" i="2" s="1"/>
  <c r="AR24" i="2"/>
  <c r="AR28" i="2" s="1"/>
  <c r="BG25" i="2"/>
  <c r="BD25" i="2"/>
  <c r="AQ25" i="2"/>
  <c r="BE25" i="2"/>
  <c r="AS25" i="2"/>
  <c r="BA25" i="2"/>
  <c r="AO25" i="2"/>
  <c r="AW25" i="2"/>
  <c r="AT28" i="2"/>
  <c r="BC25" i="2"/>
  <c r="AP25" i="2"/>
  <c r="AY25" i="2"/>
  <c r="AX30" i="2"/>
  <c r="AZ13" i="2"/>
  <c r="BB13" i="2"/>
  <c r="BB17" i="2" s="1"/>
  <c r="BB21" i="2" s="1"/>
  <c r="BB25" i="2" s="1"/>
  <c r="BB29" i="2" s="1"/>
  <c r="BD13" i="2"/>
  <c r="AS13" i="2"/>
  <c r="AT13" i="2" s="1"/>
  <c r="AT17" i="2" s="1"/>
  <c r="AT21" i="2" s="1"/>
  <c r="AT25" i="2" s="1"/>
  <c r="AT29" i="2" s="1"/>
  <c r="BE13" i="2"/>
  <c r="AQ13" i="2"/>
  <c r="AR13" i="2" s="1"/>
  <c r="AR17" i="2" s="1"/>
  <c r="AR21" i="2" s="1"/>
  <c r="AR25" i="2" s="1"/>
  <c r="AP13" i="2"/>
  <c r="BF13" i="2"/>
  <c r="AO13" i="2"/>
  <c r="AU13" i="2"/>
  <c r="AV13" i="2" s="1"/>
  <c r="AV17" i="2" s="1"/>
  <c r="AV21" i="2" s="1"/>
  <c r="AV25" i="2" s="1"/>
  <c r="AV29" i="2" s="1"/>
  <c r="BG13" i="2"/>
  <c r="BC13" i="2"/>
  <c r="AY13" i="2"/>
  <c r="AW13" i="2"/>
  <c r="AX13" i="2" s="1"/>
  <c r="AX17" i="2" s="1"/>
  <c r="AX21" i="2" s="1"/>
  <c r="BA13" i="2"/>
  <c r="AZ25" i="2"/>
  <c r="BF25" i="2"/>
  <c r="AR22" i="2"/>
  <c r="AR26" i="2" s="1"/>
  <c r="AR30" i="2" s="1"/>
  <c r="AR29" i="2"/>
  <c r="AT30" i="2"/>
  <c r="AO31" i="2"/>
  <c r="AQ31" i="2"/>
  <c r="AU31" i="2"/>
  <c r="AY31" i="2"/>
  <c r="BA31" i="2"/>
  <c r="BD31" i="2"/>
  <c r="BF31" i="2"/>
  <c r="AP31" i="2"/>
  <c r="AS31" i="2"/>
  <c r="AW31" i="2"/>
  <c r="AX31" i="2" s="1"/>
  <c r="AZ31" i="2"/>
  <c r="BC31" i="2"/>
  <c r="BE31" i="2"/>
  <c r="BG31" i="2"/>
  <c r="AV31" i="2"/>
  <c r="AT31" i="2"/>
  <c r="AR31" i="2"/>
  <c r="BB31" i="2"/>
  <c r="AV30" i="2"/>
  <c r="AX25" i="2" l="1"/>
  <c r="AX29" i="2" s="1"/>
</calcChain>
</file>

<file path=xl/sharedStrings.xml><?xml version="1.0" encoding="utf-8"?>
<sst xmlns="http://schemas.openxmlformats.org/spreadsheetml/2006/main" count="106" uniqueCount="96">
  <si>
    <t>Prezime i ime kandidata</t>
  </si>
  <si>
    <t>Ukupni broj bodova</t>
  </si>
  <si>
    <t>a)</t>
  </si>
  <si>
    <t>b)</t>
  </si>
  <si>
    <t>c)</t>
  </si>
  <si>
    <t>d)</t>
  </si>
  <si>
    <t>Rang</t>
  </si>
  <si>
    <t>Član 9.</t>
  </si>
  <si>
    <t>Član 10.</t>
  </si>
  <si>
    <t>Radni staž/radno iskustvo</t>
  </si>
  <si>
    <t>Vrijeme provedeno na evidenciji službe za zapošljavanje</t>
  </si>
  <si>
    <t>Član 11.</t>
  </si>
  <si>
    <t>dijete šehida</t>
  </si>
  <si>
    <t>porodica šehida</t>
  </si>
  <si>
    <t>RVI</t>
  </si>
  <si>
    <t>borac</t>
  </si>
  <si>
    <t>dijete RVI</t>
  </si>
  <si>
    <t>dijete borca</t>
  </si>
  <si>
    <t>priz. i odlik. DOD.</t>
  </si>
  <si>
    <t>dijete priz. i odlik. DOD.</t>
  </si>
  <si>
    <t>org. otpora DOD.</t>
  </si>
  <si>
    <t>mal. borac DOD.</t>
  </si>
  <si>
    <t>dijete um. borca DOD.</t>
  </si>
  <si>
    <t>supruga RVI</t>
  </si>
  <si>
    <t>II i I</t>
  </si>
  <si>
    <t>stav (1)</t>
  </si>
  <si>
    <t>stav (2)</t>
  </si>
  <si>
    <t>e)</t>
  </si>
  <si>
    <t>Stručna zvanja</t>
  </si>
  <si>
    <t>Akademska zvanja</t>
  </si>
  <si>
    <t>Član 12.</t>
  </si>
  <si>
    <t>Posebna priznanja</t>
  </si>
  <si>
    <t>Član 13.</t>
  </si>
  <si>
    <t>Član 14.</t>
  </si>
  <si>
    <t>Adresa</t>
  </si>
  <si>
    <t>Mejl</t>
  </si>
  <si>
    <t>Telefon</t>
  </si>
  <si>
    <t>max</t>
  </si>
  <si>
    <t xml:space="preserve">(1) c) </t>
  </si>
  <si>
    <t>pored</t>
  </si>
  <si>
    <t>izvan</t>
  </si>
  <si>
    <t>(1) d)</t>
  </si>
  <si>
    <t>biro</t>
  </si>
  <si>
    <t>(1) a) ili b)</t>
  </si>
  <si>
    <t>struč</t>
  </si>
  <si>
    <t>akad</t>
  </si>
  <si>
    <t>(1) a), b) ili c)</t>
  </si>
  <si>
    <t>pos</t>
  </si>
  <si>
    <t>dop</t>
  </si>
  <si>
    <t>prav</t>
  </si>
  <si>
    <t>bor</t>
  </si>
  <si>
    <t xml:space="preserve">(1) a) </t>
  </si>
  <si>
    <t>(1) b)</t>
  </si>
  <si>
    <t>(1) e)</t>
  </si>
  <si>
    <t>0-36</t>
  </si>
  <si>
    <t>0-9</t>
  </si>
  <si>
    <t>0-6</t>
  </si>
  <si>
    <t>X-VII</t>
  </si>
  <si>
    <t>VI-III</t>
  </si>
  <si>
    <t>na</t>
  </si>
  <si>
    <t>asis</t>
  </si>
  <si>
    <t>dod u</t>
  </si>
  <si>
    <t>prip</t>
  </si>
  <si>
    <t>Zbir max 30 osim (1) e)</t>
  </si>
  <si>
    <t>zv</t>
  </si>
  <si>
    <t>priz</t>
  </si>
  <si>
    <t>2.</t>
  </si>
  <si>
    <t>Bodovna rang-lista nastavnika, stručnih saradnika i saradnika</t>
  </si>
  <si>
    <t>4,6,8</t>
  </si>
  <si>
    <t>Dopunska prava boraca-branitelja BiH i članova njihovih porodica</t>
  </si>
  <si>
    <t>Broj 12 – Strana 86                SLUŽBENE NOVINE KANTONA SARAJEVO               Četvrtak, 24.3.2022.</t>
  </si>
  <si>
    <t>Ustanova: JU OŠ "MEHMEDALIJA MAK DIZDAR"                          Radno mjesto: NASTAVNIK MATEMATIKE      a)16</t>
  </si>
  <si>
    <t>DELIĆ AMNA</t>
  </si>
  <si>
    <t>KOVAČEVIĆ AZRA</t>
  </si>
  <si>
    <t>ĆORIĆ RENATA</t>
  </si>
  <si>
    <t>KARAJČIĆ EMA</t>
  </si>
  <si>
    <t>PLEH SAJRA</t>
  </si>
  <si>
    <t>SUŠIĆ SAMRA</t>
  </si>
  <si>
    <t>SMAJLOVIĆ JASMINA</t>
  </si>
  <si>
    <t>BEGANOVIĆ BELMIN</t>
  </si>
  <si>
    <t>HALILOVIĆ DALILA</t>
  </si>
  <si>
    <t>ČAUŠEVIĆ ENA</t>
  </si>
  <si>
    <t>AVDIĆ EMINA</t>
  </si>
  <si>
    <t>GRADAŠČEVIĆ ELZA</t>
  </si>
  <si>
    <t>POPOVIĆ LOJO JULIJA</t>
  </si>
  <si>
    <t>ZUKOVIĆ MEHO</t>
  </si>
  <si>
    <t>MUMINOVIĆ MERSIHA</t>
  </si>
  <si>
    <t>SULJEVIĆ BAŽDAR HANA</t>
  </si>
  <si>
    <t>PURAČ EMINA</t>
  </si>
  <si>
    <t>HODŽIĆ LEJLA</t>
  </si>
  <si>
    <t>TIRO HARIS</t>
  </si>
  <si>
    <t>BAJRAMOVIĆ ERNELA</t>
  </si>
  <si>
    <t>MIRVIĆ SEJDO</t>
  </si>
  <si>
    <t>KUJAN LAMIJA</t>
  </si>
  <si>
    <t>Kandidati čije prijave nisu uzete u razmatranje:ZEĆIROVIĆ AMELA-nema uvjerenje o državljanstvu,DIZDAREVIĆ MERIMA-nepotpuna obavezna dokumentacija</t>
  </si>
  <si>
    <t>Predsjednik Komisije: Sabina Aljić                     član Komisije: Larisa Jahić                     član Komisije: Meliha Bašić Šarac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</si>
</sst>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3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theme="1"/>
      <name val="Times New Roman"/>
      <family val="1"/>
    </font>
    <font>
      <sz val="9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1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u/>
      <sz val="9"/>
      <color theme="10"/>
      <name val="Calibri"/>
      <family val="2"/>
      <charset val="238"/>
      <scheme val="minor"/>
    </font>
    <font>
      <b/>
      <sz val="12"/>
      <color rgb="FFFF0000"/>
      <name val="Times New Roman"/>
      <family val="1"/>
    </font>
    <font>
      <b/>
      <sz val="14"/>
      <color theme="1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5">
    <xf numFmtId="0" fontId="0" fillId="0" borderId="0" xfId="0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 textRotation="90" wrapText="1"/>
    </xf>
    <xf numFmtId="0" fontId="2" fillId="2" borderId="0" xfId="0" applyFont="1" applyFill="1" applyAlignment="1">
      <alignment horizontal="center" vertical="center" wrapText="1"/>
    </xf>
    <xf numFmtId="2" fontId="3" fillId="2" borderId="0" xfId="0" applyNumberFormat="1" applyFont="1" applyFill="1" applyAlignment="1">
      <alignment horizontal="center" vertical="center" wrapText="1"/>
    </xf>
    <xf numFmtId="2" fontId="7" fillId="2" borderId="0" xfId="0" applyNumberFormat="1" applyFont="1" applyFill="1" applyAlignment="1">
      <alignment horizontal="center" vertical="center" wrapText="1"/>
    </xf>
    <xf numFmtId="0" fontId="8" fillId="2" borderId="0" xfId="0" applyFont="1" applyFill="1"/>
    <xf numFmtId="0" fontId="8" fillId="2" borderId="0" xfId="0" applyFont="1" applyFill="1" applyAlignment="1">
      <alignment wrapText="1"/>
    </xf>
    <xf numFmtId="0" fontId="9" fillId="2" borderId="0" xfId="0" applyFont="1" applyFill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2" borderId="0" xfId="0" applyFont="1" applyFill="1"/>
    <xf numFmtId="0" fontId="11" fillId="0" borderId="0" xfId="0" applyFont="1" applyAlignment="1">
      <alignment horizontal="left" vertical="center"/>
    </xf>
    <xf numFmtId="0" fontId="13" fillId="2" borderId="0" xfId="0" applyFont="1" applyFill="1"/>
    <xf numFmtId="0" fontId="10" fillId="0" borderId="0" xfId="0" applyFont="1" applyAlignment="1">
      <alignment horizontal="left" vertical="center"/>
    </xf>
    <xf numFmtId="0" fontId="14" fillId="0" borderId="0" xfId="0" applyFont="1"/>
    <xf numFmtId="0" fontId="1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 textRotation="180"/>
    </xf>
    <xf numFmtId="0" fontId="10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right" vertical="center"/>
    </xf>
    <xf numFmtId="0" fontId="18" fillId="2" borderId="0" xfId="0" applyFont="1" applyFill="1" applyAlignment="1">
      <alignment wrapText="1"/>
    </xf>
    <xf numFmtId="0" fontId="18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vertical="center" wrapText="1"/>
    </xf>
    <xf numFmtId="2" fontId="19" fillId="3" borderId="0" xfId="0" applyNumberFormat="1" applyFont="1" applyFill="1" applyAlignment="1">
      <alignment horizontal="center" vertical="center"/>
    </xf>
    <xf numFmtId="164" fontId="18" fillId="6" borderId="0" xfId="0" applyNumberFormat="1" applyFont="1" applyFill="1" applyAlignment="1">
      <alignment horizontal="center" vertical="center" wrapText="1"/>
    </xf>
    <xf numFmtId="2" fontId="19" fillId="6" borderId="0" xfId="1" applyNumberFormat="1" applyFont="1" applyFill="1" applyBorder="1" applyAlignment="1">
      <alignment horizontal="center" vertical="center"/>
    </xf>
    <xf numFmtId="2" fontId="19" fillId="8" borderId="0" xfId="1" applyNumberFormat="1" applyFont="1" applyFill="1" applyBorder="1" applyAlignment="1">
      <alignment horizontal="center" vertical="center"/>
    </xf>
    <xf numFmtId="164" fontId="18" fillId="8" borderId="0" xfId="0" applyNumberFormat="1" applyFont="1" applyFill="1" applyAlignment="1">
      <alignment horizontal="center" vertical="center" wrapText="1"/>
    </xf>
    <xf numFmtId="2" fontId="19" fillId="10" borderId="0" xfId="0" applyNumberFormat="1" applyFont="1" applyFill="1" applyAlignment="1">
      <alignment horizontal="center" vertical="center"/>
    </xf>
    <xf numFmtId="2" fontId="19" fillId="11" borderId="0" xfId="0" applyNumberFormat="1" applyFont="1" applyFill="1" applyAlignment="1">
      <alignment horizontal="center" vertical="center"/>
    </xf>
    <xf numFmtId="2" fontId="19" fillId="5" borderId="0" xfId="0" applyNumberFormat="1" applyFont="1" applyFill="1" applyAlignment="1">
      <alignment horizontal="center" vertical="center"/>
    </xf>
    <xf numFmtId="0" fontId="18" fillId="5" borderId="0" xfId="0" applyFont="1" applyFill="1" applyAlignment="1">
      <alignment horizontal="center" vertical="top" wrapText="1"/>
    </xf>
    <xf numFmtId="164" fontId="18" fillId="5" borderId="0" xfId="0" applyNumberFormat="1" applyFont="1" applyFill="1" applyAlignment="1">
      <alignment horizontal="center" vertical="center" wrapText="1"/>
    </xf>
    <xf numFmtId="2" fontId="19" fillId="5" borderId="0" xfId="1" applyNumberFormat="1" applyFont="1" applyFill="1" applyBorder="1" applyAlignment="1">
      <alignment horizontal="center" vertical="center"/>
    </xf>
    <xf numFmtId="17" fontId="18" fillId="2" borderId="0" xfId="0" applyNumberFormat="1" applyFont="1" applyFill="1" applyAlignment="1">
      <alignment horizontal="center" vertical="center" wrapText="1"/>
    </xf>
    <xf numFmtId="2" fontId="19" fillId="12" borderId="0" xfId="0" applyNumberFormat="1" applyFont="1" applyFill="1" applyAlignment="1">
      <alignment horizontal="center" vertical="center"/>
    </xf>
    <xf numFmtId="2" fontId="19" fillId="7" borderId="0" xfId="0" applyNumberFormat="1" applyFont="1" applyFill="1" applyAlignment="1">
      <alignment horizontal="center" vertical="center"/>
    </xf>
    <xf numFmtId="2" fontId="19" fillId="13" borderId="0" xfId="0" applyNumberFormat="1" applyFont="1" applyFill="1" applyAlignment="1">
      <alignment horizontal="center" vertical="center"/>
    </xf>
    <xf numFmtId="2" fontId="19" fillId="14" borderId="0" xfId="0" applyNumberFormat="1" applyFont="1" applyFill="1" applyAlignment="1">
      <alignment horizontal="center" vertical="center"/>
    </xf>
    <xf numFmtId="2" fontId="19" fillId="15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22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20" fillId="0" borderId="0" xfId="0" applyFont="1"/>
    <xf numFmtId="0" fontId="18" fillId="0" borderId="0" xfId="0" applyFont="1"/>
    <xf numFmtId="0" fontId="21" fillId="0" borderId="0" xfId="0" applyFont="1" applyAlignment="1">
      <alignment vertical="center" textRotation="180"/>
    </xf>
    <xf numFmtId="0" fontId="14" fillId="0" borderId="0" xfId="0" applyFont="1" applyAlignment="1">
      <alignment vertical="center"/>
    </xf>
    <xf numFmtId="0" fontId="25" fillId="0" borderId="1" xfId="0" applyFont="1" applyBorder="1" applyAlignment="1">
      <alignment horizontal="center" vertical="top" wrapText="1"/>
    </xf>
    <xf numFmtId="0" fontId="25" fillId="0" borderId="1" xfId="0" applyFont="1" applyBorder="1" applyAlignment="1">
      <alignment horizontal="center" vertical="center" wrapText="1"/>
    </xf>
    <xf numFmtId="0" fontId="13" fillId="2" borderId="0" xfId="0" applyFont="1" applyFill="1" applyAlignment="1">
      <alignment wrapText="1"/>
    </xf>
    <xf numFmtId="0" fontId="25" fillId="2" borderId="0" xfId="0" applyFont="1" applyFill="1" applyAlignment="1">
      <alignment horizontal="center" wrapText="1"/>
    </xf>
    <xf numFmtId="0" fontId="24" fillId="2" borderId="0" xfId="0" applyFont="1" applyFill="1" applyAlignment="1">
      <alignment horizontal="center" wrapText="1"/>
    </xf>
    <xf numFmtId="2" fontId="20" fillId="2" borderId="0" xfId="0" applyNumberFormat="1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2" fontId="25" fillId="2" borderId="0" xfId="0" applyNumberFormat="1" applyFont="1" applyFill="1" applyAlignment="1">
      <alignment horizontal="center" vertical="center" wrapText="1"/>
    </xf>
    <xf numFmtId="0" fontId="25" fillId="2" borderId="0" xfId="0" applyFont="1" applyFill="1" applyAlignment="1">
      <alignment wrapText="1"/>
    </xf>
    <xf numFmtId="2" fontId="26" fillId="3" borderId="0" xfId="0" applyNumberFormat="1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0" fillId="4" borderId="0" xfId="0" applyFont="1" applyFill="1" applyAlignment="1">
      <alignment horizontal="center" vertical="center" wrapText="1"/>
    </xf>
    <xf numFmtId="2" fontId="20" fillId="4" borderId="0" xfId="0" applyNumberFormat="1" applyFont="1" applyFill="1" applyAlignment="1">
      <alignment horizontal="center" vertical="center" wrapText="1"/>
    </xf>
    <xf numFmtId="2" fontId="29" fillId="3" borderId="0" xfId="0" applyNumberFormat="1" applyFont="1" applyFill="1" applyAlignment="1">
      <alignment horizontal="right" vertical="center"/>
    </xf>
    <xf numFmtId="164" fontId="18" fillId="2" borderId="0" xfId="0" applyNumberFormat="1" applyFont="1" applyFill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" fontId="16" fillId="2" borderId="1" xfId="0" applyNumberFormat="1" applyFont="1" applyFill="1" applyBorder="1" applyAlignment="1">
      <alignment horizontal="center" vertical="center" wrapText="1"/>
    </xf>
    <xf numFmtId="0" fontId="20" fillId="16" borderId="0" xfId="0" applyFont="1" applyFill="1" applyAlignment="1">
      <alignment horizontal="center" wrapText="1"/>
    </xf>
    <xf numFmtId="0" fontId="20" fillId="16" borderId="0" xfId="0" applyFont="1" applyFill="1" applyAlignment="1">
      <alignment horizontal="center" vertical="center" wrapText="1"/>
    </xf>
    <xf numFmtId="0" fontId="20" fillId="9" borderId="0" xfId="0" applyFont="1" applyFill="1" applyAlignment="1">
      <alignment horizontal="center" wrapText="1"/>
    </xf>
    <xf numFmtId="0" fontId="20" fillId="9" borderId="0" xfId="0" applyFont="1" applyFill="1" applyAlignment="1">
      <alignment horizontal="center" vertical="center" wrapText="1"/>
    </xf>
    <xf numFmtId="0" fontId="20" fillId="11" borderId="0" xfId="0" applyFont="1" applyFill="1" applyAlignment="1">
      <alignment horizontal="center" wrapText="1"/>
    </xf>
    <xf numFmtId="0" fontId="20" fillId="11" borderId="0" xfId="0" applyFont="1" applyFill="1" applyAlignment="1">
      <alignment horizontal="center" vertical="center" wrapText="1"/>
    </xf>
    <xf numFmtId="0" fontId="20" fillId="17" borderId="0" xfId="0" applyFont="1" applyFill="1" applyAlignment="1">
      <alignment horizontal="center" wrapText="1"/>
    </xf>
    <xf numFmtId="0" fontId="20" fillId="17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vertical="center"/>
    </xf>
    <xf numFmtId="2" fontId="15" fillId="3" borderId="0" xfId="0" applyNumberFormat="1" applyFont="1" applyFill="1" applyAlignment="1">
      <alignment horizontal="right" vertical="center"/>
    </xf>
    <xf numFmtId="2" fontId="19" fillId="4" borderId="0" xfId="0" applyNumberFormat="1" applyFont="1" applyFill="1" applyAlignment="1">
      <alignment horizontal="center" vertical="center"/>
    </xf>
    <xf numFmtId="2" fontId="19" fillId="8" borderId="0" xfId="0" applyNumberFormat="1" applyFont="1" applyFill="1" applyAlignment="1">
      <alignment horizontal="center" vertical="center"/>
    </xf>
    <xf numFmtId="2" fontId="19" fillId="9" borderId="0" xfId="1" applyNumberFormat="1" applyFont="1" applyFill="1" applyBorder="1" applyAlignment="1">
      <alignment horizontal="center" vertical="center"/>
    </xf>
    <xf numFmtId="164" fontId="18" fillId="9" borderId="0" xfId="0" applyNumberFormat="1" applyFont="1" applyFill="1" applyAlignment="1">
      <alignment horizontal="center" vertical="center" wrapText="1"/>
    </xf>
    <xf numFmtId="164" fontId="18" fillId="18" borderId="0" xfId="0" applyNumberFormat="1" applyFont="1" applyFill="1" applyAlignment="1">
      <alignment horizontal="center" vertical="center" wrapText="1"/>
    </xf>
    <xf numFmtId="2" fontId="19" fillId="18" borderId="0" xfId="0" applyNumberFormat="1" applyFont="1" applyFill="1" applyAlignment="1">
      <alignment horizontal="center" vertical="center"/>
    </xf>
    <xf numFmtId="2" fontId="19" fillId="18" borderId="0" xfId="1" applyNumberFormat="1" applyFont="1" applyFill="1" applyBorder="1" applyAlignment="1">
      <alignment horizontal="center" vertical="center"/>
    </xf>
    <xf numFmtId="2" fontId="15" fillId="4" borderId="0" xfId="0" applyNumberFormat="1" applyFont="1" applyFill="1" applyAlignment="1">
      <alignment horizontal="right" vertical="center"/>
    </xf>
    <xf numFmtId="0" fontId="16" fillId="2" borderId="1" xfId="0" applyFont="1" applyFill="1" applyBorder="1" applyAlignment="1">
      <alignment horizontal="left" vertical="center"/>
    </xf>
    <xf numFmtId="0" fontId="30" fillId="2" borderId="1" xfId="1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30" fillId="0" borderId="1" xfId="1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30" fillId="2" borderId="1" xfId="1" applyFont="1" applyFill="1" applyBorder="1" applyAlignment="1">
      <alignment horizontal="left" vertical="center" wrapText="1"/>
    </xf>
    <xf numFmtId="1" fontId="31" fillId="11" borderId="0" xfId="0" applyNumberFormat="1" applyFont="1" applyFill="1" applyAlignment="1">
      <alignment horizontal="center" vertical="center"/>
    </xf>
    <xf numFmtId="1" fontId="31" fillId="9" borderId="0" xfId="0" applyNumberFormat="1" applyFont="1" applyFill="1" applyAlignment="1">
      <alignment horizontal="center" vertical="center"/>
    </xf>
    <xf numFmtId="1" fontId="31" fillId="16" borderId="0" xfId="0" applyNumberFormat="1" applyFont="1" applyFill="1" applyAlignment="1">
      <alignment horizontal="center" vertical="center"/>
    </xf>
    <xf numFmtId="2" fontId="31" fillId="17" borderId="0" xfId="0" applyNumberFormat="1" applyFont="1" applyFill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30" fillId="0" borderId="0" xfId="1" applyFont="1" applyBorder="1" applyAlignment="1">
      <alignment horizontal="left" vertical="center"/>
    </xf>
    <xf numFmtId="0" fontId="6" fillId="2" borderId="0" xfId="0" applyFont="1" applyFill="1" applyAlignment="1">
      <alignment horizontal="left" vertical="center" wrapText="1"/>
    </xf>
    <xf numFmtId="0" fontId="18" fillId="13" borderId="0" xfId="0" applyFont="1" applyFill="1" applyAlignment="1">
      <alignment horizontal="center" vertical="center" wrapText="1"/>
    </xf>
    <xf numFmtId="0" fontId="19" fillId="13" borderId="0" xfId="0" applyFont="1" applyFill="1" applyAlignment="1">
      <alignment horizontal="center" vertical="top" wrapText="1"/>
    </xf>
    <xf numFmtId="0" fontId="19" fillId="14" borderId="0" xfId="0" applyFont="1" applyFill="1" applyAlignment="1">
      <alignment horizontal="center" vertical="top" wrapText="1"/>
    </xf>
    <xf numFmtId="0" fontId="19" fillId="15" borderId="0" xfId="0" applyFont="1" applyFill="1" applyAlignment="1">
      <alignment horizontal="center" vertical="top" wrapText="1"/>
    </xf>
    <xf numFmtId="0" fontId="18" fillId="2" borderId="0" xfId="0" applyFont="1" applyFill="1" applyAlignment="1">
      <alignment horizontal="center" wrapText="1"/>
    </xf>
    <xf numFmtId="0" fontId="18" fillId="9" borderId="0" xfId="0" applyFont="1" applyFill="1" applyAlignment="1">
      <alignment horizontal="center" wrapText="1"/>
    </xf>
    <xf numFmtId="0" fontId="19" fillId="5" borderId="0" xfId="0" applyFont="1" applyFill="1" applyAlignment="1">
      <alignment horizontal="center" vertical="top" wrapText="1"/>
    </xf>
    <xf numFmtId="0" fontId="18" fillId="12" borderId="0" xfId="0" applyFont="1" applyFill="1" applyAlignment="1">
      <alignment horizontal="center" vertical="top" wrapText="1"/>
    </xf>
    <xf numFmtId="0" fontId="21" fillId="7" borderId="0" xfId="0" applyFont="1" applyFill="1" applyAlignment="1">
      <alignment horizontal="center" vertical="top" wrapText="1"/>
    </xf>
    <xf numFmtId="0" fontId="21" fillId="10" borderId="0" xfId="0" applyFont="1" applyFill="1" applyAlignment="1">
      <alignment horizontal="center" vertical="top" wrapText="1"/>
    </xf>
    <xf numFmtId="0" fontId="18" fillId="6" borderId="0" xfId="0" applyFont="1" applyFill="1" applyAlignment="1">
      <alignment horizontal="center" wrapText="1"/>
    </xf>
    <xf numFmtId="0" fontId="19" fillId="11" borderId="0" xfId="0" applyFont="1" applyFill="1" applyAlignment="1">
      <alignment horizontal="center" vertical="top" wrapText="1"/>
    </xf>
    <xf numFmtId="0" fontId="6" fillId="0" borderId="0" xfId="0" applyFont="1" applyAlignment="1">
      <alignment horizontal="center" vertical="center" textRotation="180"/>
    </xf>
    <xf numFmtId="0" fontId="25" fillId="0" borderId="2" xfId="0" applyFont="1" applyBorder="1" applyAlignment="1">
      <alignment horizontal="center" vertical="top" wrapText="1"/>
    </xf>
    <xf numFmtId="0" fontId="25" fillId="0" borderId="4" xfId="0" applyFont="1" applyBorder="1" applyAlignment="1">
      <alignment horizontal="center" vertical="top" wrapText="1"/>
    </xf>
    <xf numFmtId="0" fontId="25" fillId="0" borderId="3" xfId="0" applyFont="1" applyBorder="1" applyAlignment="1">
      <alignment horizontal="center" vertical="top" wrapText="1"/>
    </xf>
    <xf numFmtId="0" fontId="25" fillId="0" borderId="2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textRotation="180"/>
    </xf>
    <xf numFmtId="0" fontId="32" fillId="0" borderId="0" xfId="0" applyFont="1" applyAlignment="1">
      <alignment horizontal="center" vertical="center"/>
    </xf>
    <xf numFmtId="0" fontId="25" fillId="2" borderId="5" xfId="0" applyFont="1" applyFill="1" applyBorder="1" applyAlignment="1">
      <alignment horizontal="center" vertical="top" wrapText="1"/>
    </xf>
    <xf numFmtId="0" fontId="25" fillId="2" borderId="6" xfId="0" applyFont="1" applyFill="1" applyBorder="1" applyAlignment="1">
      <alignment horizontal="center" vertical="top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5" fillId="2" borderId="5" xfId="0" applyFont="1" applyFill="1" applyBorder="1" applyAlignment="1">
      <alignment horizontal="center" wrapText="1"/>
    </xf>
    <xf numFmtId="0" fontId="15" fillId="2" borderId="6" xfId="0" applyFont="1" applyFill="1" applyBorder="1" applyAlignment="1">
      <alignment horizontal="center" wrapText="1"/>
    </xf>
    <xf numFmtId="0" fontId="18" fillId="3" borderId="0" xfId="0" applyFont="1" applyFill="1" applyAlignment="1">
      <alignment horizontal="center" vertical="top" wrapText="1"/>
    </xf>
    <xf numFmtId="0" fontId="18" fillId="8" borderId="0" xfId="0" applyFont="1" applyFill="1" applyAlignment="1">
      <alignment horizontal="center" wrapText="1"/>
    </xf>
    <xf numFmtId="0" fontId="15" fillId="3" borderId="0" xfId="0" applyFont="1" applyFill="1" applyAlignment="1">
      <alignment horizontal="center" wrapText="1"/>
    </xf>
    <xf numFmtId="0" fontId="18" fillId="18" borderId="0" xfId="0" applyFont="1" applyFill="1" applyAlignment="1">
      <alignment horizontal="center" wrapText="1"/>
    </xf>
    <xf numFmtId="0" fontId="8" fillId="17" borderId="0" xfId="0" applyFont="1" applyFill="1" applyAlignment="1">
      <alignment horizontal="center" wrapText="1"/>
    </xf>
    <xf numFmtId="0" fontId="8" fillId="4" borderId="0" xfId="0" applyFont="1" applyFill="1" applyAlignment="1">
      <alignment horizontal="center" wrapText="1"/>
    </xf>
    <xf numFmtId="0" fontId="8" fillId="11" borderId="0" xfId="0" applyFont="1" applyFill="1" applyAlignment="1">
      <alignment horizontal="center" wrapText="1"/>
    </xf>
    <xf numFmtId="0" fontId="8" fillId="9" borderId="0" xfId="0" applyFont="1" applyFill="1" applyAlignment="1">
      <alignment horizontal="center" wrapText="1"/>
    </xf>
    <xf numFmtId="0" fontId="8" fillId="16" borderId="0" xfId="0" applyFont="1" applyFill="1" applyAlignment="1">
      <alignment horizontal="center" wrapText="1"/>
    </xf>
    <xf numFmtId="0" fontId="19" fillId="4" borderId="0" xfId="0" applyFont="1" applyFill="1" applyAlignment="1">
      <alignment horizontal="center" vertical="top" wrapText="1"/>
    </xf>
    <xf numFmtId="1" fontId="7" fillId="2" borderId="1" xfId="0" applyNumberFormat="1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233"/>
  <sheetViews>
    <sheetView tabSelected="1" view="pageLayout" topLeftCell="A11" zoomScaleNormal="80" zoomScaleSheetLayoutView="80" workbookViewId="0">
      <selection activeCell="A34" sqref="A34"/>
    </sheetView>
  </sheetViews>
  <sheetFormatPr defaultColWidth="9.140625" defaultRowHeight="15" x14ac:dyDescent="0.25"/>
  <cols>
    <col min="1" max="1" width="33.28515625" style="13" customWidth="1"/>
    <col min="2" max="7" width="5.7109375" style="13" customWidth="1"/>
    <col min="8" max="8" width="14.5703125" style="13" customWidth="1"/>
    <col min="9" max="9" width="8.7109375" style="13" customWidth="1"/>
    <col min="10" max="10" width="11.7109375" style="13" customWidth="1"/>
    <col min="11" max="11" width="10.28515625" style="13" customWidth="1"/>
    <col min="12" max="12" width="10.7109375" style="13" customWidth="1"/>
    <col min="13" max="13" width="8.7109375" style="14" customWidth="1"/>
    <col min="14" max="14" width="6.85546875" style="14" customWidth="1"/>
    <col min="15" max="15" width="1.7109375" style="14" customWidth="1"/>
    <col min="16" max="16" width="4.140625" style="14" customWidth="1"/>
    <col min="17" max="17" width="2" style="14" customWidth="1"/>
    <col min="18" max="18" width="21.7109375" style="15" bestFit="1" customWidth="1"/>
    <col min="19" max="19" width="19.42578125" style="15" bestFit="1" customWidth="1"/>
    <col min="20" max="20" width="7.7109375" style="15" customWidth="1"/>
    <col min="21" max="21" width="2.42578125" style="15" customWidth="1"/>
    <col min="22" max="22" width="7.28515625" style="15" bestFit="1" customWidth="1"/>
    <col min="23" max="23" width="3" style="15" bestFit="1" customWidth="1"/>
    <col min="24" max="24" width="6" style="15" bestFit="1" customWidth="1"/>
    <col min="25" max="25" width="3" style="15" bestFit="1" customWidth="1"/>
    <col min="26" max="26" width="6" style="15" bestFit="1" customWidth="1"/>
    <col min="27" max="27" width="2" style="15" bestFit="1" customWidth="1"/>
    <col min="28" max="28" width="6" style="15" bestFit="1" customWidth="1"/>
    <col min="29" max="29" width="2" style="15" bestFit="1" customWidth="1"/>
    <col min="30" max="30" width="6" style="15" bestFit="1" customWidth="1"/>
    <col min="31" max="31" width="3" style="15" bestFit="1" customWidth="1"/>
    <col min="32" max="32" width="4.85546875" style="15" bestFit="1" customWidth="1"/>
    <col min="33" max="33" width="6" style="76" customWidth="1"/>
    <col min="34" max="34" width="3" style="15" bestFit="1" customWidth="1"/>
    <col min="35" max="35" width="5.7109375" style="15" customWidth="1"/>
    <col min="36" max="40" width="5.7109375" style="24" customWidth="1"/>
    <col min="41" max="41" width="6.140625" style="33" customWidth="1"/>
    <col min="42" max="42" width="5.7109375" style="33" customWidth="1"/>
    <col min="43" max="43" width="4.5703125" style="33" bestFit="1" customWidth="1"/>
    <col min="44" max="44" width="5.42578125" style="33" bestFit="1" customWidth="1"/>
    <col min="45" max="45" width="4.5703125" style="33" bestFit="1" customWidth="1"/>
    <col min="46" max="46" width="4.7109375" style="33" bestFit="1" customWidth="1"/>
    <col min="47" max="47" width="4.5703125" style="33" bestFit="1" customWidth="1"/>
    <col min="48" max="48" width="5.5703125" style="33" customWidth="1"/>
    <col min="49" max="56" width="5.7109375" style="33" customWidth="1"/>
    <col min="57" max="57" width="5.28515625" style="33" bestFit="1" customWidth="1"/>
    <col min="58" max="58" width="5.140625" style="33" bestFit="1" customWidth="1"/>
    <col min="59" max="59" width="7.140625" style="33" customWidth="1"/>
    <col min="60" max="60" width="4.7109375" style="13" customWidth="1"/>
    <col min="61" max="16384" width="9.140625" style="13"/>
  </cols>
  <sheetData>
    <row r="1" spans="1:60" s="11" customFormat="1" ht="10.15" customHeight="1" x14ac:dyDescent="0.25">
      <c r="M1" s="8"/>
      <c r="N1" s="8"/>
      <c r="O1" s="8"/>
      <c r="P1" s="136" t="s">
        <v>70</v>
      </c>
      <c r="Q1" s="21"/>
      <c r="R1" s="142" t="s">
        <v>34</v>
      </c>
      <c r="S1" s="142" t="s">
        <v>35</v>
      </c>
      <c r="T1" s="142" t="s">
        <v>36</v>
      </c>
      <c r="U1" s="26"/>
      <c r="V1" s="146" t="s">
        <v>7</v>
      </c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9" t="s">
        <v>8</v>
      </c>
      <c r="AI1" s="149"/>
      <c r="AJ1" s="150" t="s">
        <v>11</v>
      </c>
      <c r="AK1" s="151" t="s">
        <v>30</v>
      </c>
      <c r="AL1" s="152" t="s">
        <v>32</v>
      </c>
      <c r="AM1" s="148" t="s">
        <v>33</v>
      </c>
      <c r="AN1" s="54"/>
      <c r="AO1" s="32"/>
      <c r="AP1" s="32"/>
      <c r="AQ1" s="120"/>
      <c r="AR1" s="120"/>
      <c r="AS1" s="120"/>
      <c r="AT1" s="120"/>
      <c r="AU1" s="120"/>
      <c r="AV1" s="120"/>
      <c r="AW1" s="120"/>
      <c r="AX1" s="120"/>
      <c r="AY1" s="32"/>
      <c r="AZ1" s="32"/>
      <c r="BA1" s="32"/>
      <c r="BB1" s="32"/>
      <c r="BC1" s="32"/>
      <c r="BD1" s="32"/>
      <c r="BE1" s="36"/>
      <c r="BF1" s="36"/>
      <c r="BG1" s="36"/>
      <c r="BH1" s="10"/>
    </row>
    <row r="2" spans="1:60" s="11" customFormat="1" ht="16.5" customHeight="1" x14ac:dyDescent="0.25">
      <c r="A2" s="137" t="s">
        <v>67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6"/>
      <c r="Q2" s="21"/>
      <c r="R2" s="143"/>
      <c r="S2" s="143"/>
      <c r="T2" s="143"/>
      <c r="U2" s="2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9"/>
      <c r="AI2" s="149"/>
      <c r="AJ2" s="150"/>
      <c r="AK2" s="151"/>
      <c r="AL2" s="152"/>
      <c r="AM2" s="148"/>
      <c r="AN2" s="54"/>
      <c r="AO2" s="144" t="s">
        <v>12</v>
      </c>
      <c r="AP2" s="153" t="s">
        <v>13</v>
      </c>
      <c r="AQ2" s="147" t="s">
        <v>14</v>
      </c>
      <c r="AR2" s="147"/>
      <c r="AS2" s="145" t="s">
        <v>15</v>
      </c>
      <c r="AT2" s="145"/>
      <c r="AU2" s="121" t="s">
        <v>16</v>
      </c>
      <c r="AV2" s="121"/>
      <c r="AW2" s="126" t="s">
        <v>17</v>
      </c>
      <c r="AX2" s="126"/>
      <c r="AY2" s="127" t="s">
        <v>18</v>
      </c>
      <c r="AZ2" s="125" t="s">
        <v>19</v>
      </c>
      <c r="BA2" s="122" t="s">
        <v>20</v>
      </c>
      <c r="BB2" s="45"/>
      <c r="BC2" s="123" t="s">
        <v>21</v>
      </c>
      <c r="BD2" s="124" t="s">
        <v>22</v>
      </c>
      <c r="BE2" s="116" t="s">
        <v>23</v>
      </c>
      <c r="BF2" s="116"/>
      <c r="BG2" s="116"/>
      <c r="BH2" s="1"/>
    </row>
    <row r="3" spans="1:60" s="11" customFormat="1" ht="10.15" customHeight="1" x14ac:dyDescent="0.25">
      <c r="A3" s="20"/>
      <c r="M3" s="8"/>
      <c r="N3" s="8"/>
      <c r="O3" s="8"/>
      <c r="P3" s="136"/>
      <c r="Q3" s="21"/>
      <c r="R3" s="143"/>
      <c r="S3" s="143"/>
      <c r="T3" s="143"/>
      <c r="U3" s="2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9"/>
      <c r="AI3" s="149"/>
      <c r="AJ3" s="150"/>
      <c r="AK3" s="151"/>
      <c r="AL3" s="152"/>
      <c r="AM3" s="148"/>
      <c r="AN3" s="54"/>
      <c r="AO3" s="144"/>
      <c r="AP3" s="153"/>
      <c r="AQ3" s="35">
        <v>1</v>
      </c>
      <c r="AR3" s="35" t="s">
        <v>55</v>
      </c>
      <c r="AS3" s="35">
        <v>12</v>
      </c>
      <c r="AT3" s="48" t="s">
        <v>54</v>
      </c>
      <c r="AU3" s="35">
        <v>1</v>
      </c>
      <c r="AV3" s="35" t="s">
        <v>55</v>
      </c>
      <c r="AW3" s="35">
        <v>12</v>
      </c>
      <c r="AX3" s="48" t="s">
        <v>54</v>
      </c>
      <c r="AY3" s="127"/>
      <c r="AZ3" s="125"/>
      <c r="BA3" s="122"/>
      <c r="BB3" s="48" t="s">
        <v>56</v>
      </c>
      <c r="BC3" s="123"/>
      <c r="BD3" s="124"/>
      <c r="BE3" s="116"/>
      <c r="BF3" s="116"/>
      <c r="BG3" s="116"/>
      <c r="BH3" s="10"/>
    </row>
    <row r="4" spans="1:60" s="11" customFormat="1" ht="13.9" customHeight="1" x14ac:dyDescent="0.25">
      <c r="A4" s="62" t="s">
        <v>71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2"/>
      <c r="P4" s="136"/>
      <c r="Q4" s="21"/>
      <c r="R4" s="143"/>
      <c r="S4" s="143"/>
      <c r="T4" s="143"/>
      <c r="U4" s="2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149"/>
      <c r="AI4" s="149"/>
      <c r="AJ4" s="150"/>
      <c r="AK4" s="151"/>
      <c r="AL4" s="152"/>
      <c r="AM4" s="148"/>
      <c r="AN4" s="54"/>
      <c r="AO4" s="144"/>
      <c r="AP4" s="153"/>
      <c r="AQ4" s="36"/>
      <c r="AR4" s="35">
        <v>0.3</v>
      </c>
      <c r="AS4" s="36"/>
      <c r="AT4" s="35">
        <v>0.1</v>
      </c>
      <c r="AU4" s="36"/>
      <c r="AV4" s="35">
        <v>0.3</v>
      </c>
      <c r="AW4" s="36"/>
      <c r="AX4" s="35">
        <v>0.1</v>
      </c>
      <c r="AY4" s="127"/>
      <c r="AZ4" s="125"/>
      <c r="BA4" s="122"/>
      <c r="BB4" s="35">
        <v>0.3</v>
      </c>
      <c r="BC4" s="123"/>
      <c r="BD4" s="124"/>
      <c r="BE4" s="117" t="s">
        <v>57</v>
      </c>
      <c r="BF4" s="118" t="s">
        <v>58</v>
      </c>
      <c r="BG4" s="119" t="s">
        <v>24</v>
      </c>
      <c r="BH4" s="2"/>
    </row>
    <row r="5" spans="1:60" s="11" customFormat="1" ht="10.15" customHeight="1" x14ac:dyDescent="0.25">
      <c r="A5" s="3"/>
      <c r="M5" s="8"/>
      <c r="N5" s="8"/>
      <c r="O5" s="8"/>
      <c r="P5" s="136"/>
      <c r="Q5" s="21"/>
      <c r="R5" s="143"/>
      <c r="S5" s="143"/>
      <c r="T5" s="143"/>
      <c r="U5" s="26"/>
      <c r="V5" s="146"/>
      <c r="W5" s="146"/>
      <c r="X5" s="146"/>
      <c r="Y5" s="146"/>
      <c r="Z5" s="146"/>
      <c r="AA5" s="146"/>
      <c r="AB5" s="146"/>
      <c r="AC5" s="146"/>
      <c r="AD5" s="146"/>
      <c r="AE5" s="146"/>
      <c r="AF5" s="146"/>
      <c r="AG5" s="146"/>
      <c r="AH5" s="149"/>
      <c r="AI5" s="149"/>
      <c r="AJ5" s="150"/>
      <c r="AK5" s="151"/>
      <c r="AL5" s="152"/>
      <c r="AM5" s="148"/>
      <c r="AN5" s="54"/>
      <c r="AO5" s="144"/>
      <c r="AP5" s="153"/>
      <c r="AQ5" s="36"/>
      <c r="AR5" s="55">
        <v>0</v>
      </c>
      <c r="AS5" s="56"/>
      <c r="AT5" s="55">
        <v>0</v>
      </c>
      <c r="AU5" s="57"/>
      <c r="AV5" s="55">
        <v>0</v>
      </c>
      <c r="AW5" s="56"/>
      <c r="AX5" s="55">
        <v>0</v>
      </c>
      <c r="AY5" s="127"/>
      <c r="AZ5" s="125"/>
      <c r="BA5" s="122"/>
      <c r="BB5" s="55">
        <v>0</v>
      </c>
      <c r="BC5" s="123"/>
      <c r="BD5" s="124"/>
      <c r="BE5" s="117"/>
      <c r="BF5" s="118"/>
      <c r="BG5" s="119"/>
      <c r="BH5" s="10"/>
    </row>
    <row r="6" spans="1:60" s="11" customFormat="1" ht="130.9" customHeight="1" x14ac:dyDescent="0.25">
      <c r="A6" s="135" t="s">
        <v>0</v>
      </c>
      <c r="B6" s="129" t="s">
        <v>9</v>
      </c>
      <c r="C6" s="130"/>
      <c r="D6" s="130"/>
      <c r="E6" s="130"/>
      <c r="F6" s="130"/>
      <c r="G6" s="131"/>
      <c r="H6" s="63" t="s">
        <v>10</v>
      </c>
      <c r="I6" s="63" t="s">
        <v>28</v>
      </c>
      <c r="J6" s="63" t="s">
        <v>29</v>
      </c>
      <c r="K6" s="63" t="s">
        <v>31</v>
      </c>
      <c r="L6" s="63" t="s">
        <v>69</v>
      </c>
      <c r="M6" s="138" t="s">
        <v>1</v>
      </c>
      <c r="N6" s="138" t="s">
        <v>6</v>
      </c>
      <c r="O6" s="4"/>
      <c r="P6" s="136"/>
      <c r="Q6" s="21"/>
      <c r="R6" s="143"/>
      <c r="S6" s="143"/>
      <c r="T6" s="143"/>
      <c r="U6" s="26"/>
      <c r="V6" s="66" t="s">
        <v>51</v>
      </c>
      <c r="W6" s="54"/>
      <c r="X6" s="66" t="s">
        <v>52</v>
      </c>
      <c r="Y6" s="54"/>
      <c r="Z6" s="66" t="s">
        <v>38</v>
      </c>
      <c r="AA6" s="54"/>
      <c r="AB6" s="66" t="s">
        <v>41</v>
      </c>
      <c r="AC6" s="9"/>
      <c r="AD6" s="66" t="s">
        <v>53</v>
      </c>
      <c r="AE6" s="72"/>
      <c r="AF6" s="66" t="s">
        <v>66</v>
      </c>
      <c r="AG6" s="146" t="s">
        <v>63</v>
      </c>
      <c r="AH6" s="54"/>
      <c r="AI6" s="77" t="s">
        <v>42</v>
      </c>
      <c r="AJ6" s="87" t="s">
        <v>43</v>
      </c>
      <c r="AK6" s="85" t="s">
        <v>43</v>
      </c>
      <c r="AL6" s="83" t="s">
        <v>46</v>
      </c>
      <c r="AM6" s="89"/>
      <c r="AN6" s="91"/>
      <c r="AO6" s="35">
        <v>50</v>
      </c>
      <c r="AP6" s="35">
        <v>35</v>
      </c>
      <c r="AQ6" s="36">
        <v>27.5</v>
      </c>
      <c r="AR6" s="98">
        <f>AR4*AR5</f>
        <v>0</v>
      </c>
      <c r="AS6" s="36">
        <v>23.5</v>
      </c>
      <c r="AT6" s="41">
        <f>AT4*AT5</f>
        <v>0</v>
      </c>
      <c r="AU6" s="36">
        <v>20.5</v>
      </c>
      <c r="AV6" s="97">
        <f>AV4*AV5</f>
        <v>0</v>
      </c>
      <c r="AW6" s="36">
        <v>16.399999999999999</v>
      </c>
      <c r="AX6" s="38">
        <f>AX4*AX5</f>
        <v>0</v>
      </c>
      <c r="AY6" s="35">
        <v>10</v>
      </c>
      <c r="AZ6" s="35">
        <v>5</v>
      </c>
      <c r="BA6" s="35">
        <v>3</v>
      </c>
      <c r="BB6" s="46">
        <f>BB4*BB5</f>
        <v>0</v>
      </c>
      <c r="BC6" s="35">
        <v>2</v>
      </c>
      <c r="BD6" s="35">
        <v>1</v>
      </c>
      <c r="BE6" s="35">
        <v>1</v>
      </c>
      <c r="BF6" s="35">
        <v>2</v>
      </c>
      <c r="BG6" s="35">
        <v>3</v>
      </c>
      <c r="BH6" s="4"/>
    </row>
    <row r="7" spans="1:60" s="11" customFormat="1" ht="19.899999999999999" customHeight="1" x14ac:dyDescent="0.25">
      <c r="A7" s="135"/>
      <c r="B7" s="132" t="s">
        <v>7</v>
      </c>
      <c r="C7" s="133"/>
      <c r="D7" s="133"/>
      <c r="E7" s="133"/>
      <c r="F7" s="133"/>
      <c r="G7" s="134"/>
      <c r="H7" s="135" t="s">
        <v>8</v>
      </c>
      <c r="I7" s="135" t="s">
        <v>11</v>
      </c>
      <c r="J7" s="135" t="s">
        <v>30</v>
      </c>
      <c r="K7" s="135" t="s">
        <v>32</v>
      </c>
      <c r="L7" s="135" t="s">
        <v>33</v>
      </c>
      <c r="M7" s="139"/>
      <c r="N7" s="139"/>
      <c r="O7" s="4"/>
      <c r="P7" s="136"/>
      <c r="Q7" s="21"/>
      <c r="R7" s="143"/>
      <c r="S7" s="143"/>
      <c r="T7" s="143"/>
      <c r="U7" s="26"/>
      <c r="V7" s="70" t="s">
        <v>59</v>
      </c>
      <c r="W7" s="9"/>
      <c r="X7" s="70" t="s">
        <v>39</v>
      </c>
      <c r="Y7" s="9"/>
      <c r="Z7" s="70" t="s">
        <v>60</v>
      </c>
      <c r="AA7" s="9"/>
      <c r="AB7" s="70" t="s">
        <v>40</v>
      </c>
      <c r="AC7" s="9"/>
      <c r="AD7" s="70" t="s">
        <v>61</v>
      </c>
      <c r="AE7" s="72"/>
      <c r="AF7" s="66" t="s">
        <v>62</v>
      </c>
      <c r="AG7" s="146"/>
      <c r="AH7" s="9"/>
      <c r="AI7" s="77" t="s">
        <v>37</v>
      </c>
      <c r="AJ7" s="88" t="s">
        <v>44</v>
      </c>
      <c r="AK7" s="86" t="s">
        <v>45</v>
      </c>
      <c r="AL7" s="84" t="s">
        <v>47</v>
      </c>
      <c r="AM7" s="90" t="s">
        <v>48</v>
      </c>
      <c r="AN7" s="69"/>
      <c r="AO7" s="35"/>
      <c r="AP7" s="35"/>
      <c r="AQ7" s="36"/>
      <c r="AR7" s="80"/>
      <c r="AS7" s="36"/>
      <c r="AT7" s="80"/>
      <c r="AU7" s="36"/>
      <c r="AV7" s="80"/>
      <c r="AW7" s="36"/>
      <c r="AX7" s="80"/>
      <c r="AY7" s="35"/>
      <c r="AZ7" s="35"/>
      <c r="BA7" s="35"/>
      <c r="BB7" s="80"/>
      <c r="BC7" s="35"/>
      <c r="BD7" s="35"/>
      <c r="BE7" s="35"/>
      <c r="BF7" s="35"/>
      <c r="BG7" s="35"/>
      <c r="BH7" s="4"/>
    </row>
    <row r="8" spans="1:60" s="11" customFormat="1" ht="19.899999999999999" customHeight="1" x14ac:dyDescent="0.25">
      <c r="A8" s="135"/>
      <c r="B8" s="132" t="s">
        <v>25</v>
      </c>
      <c r="C8" s="133"/>
      <c r="D8" s="133"/>
      <c r="E8" s="133"/>
      <c r="F8" s="134"/>
      <c r="G8" s="135" t="s">
        <v>26</v>
      </c>
      <c r="H8" s="135"/>
      <c r="I8" s="135"/>
      <c r="J8" s="135"/>
      <c r="K8" s="135"/>
      <c r="L8" s="135"/>
      <c r="M8" s="139"/>
      <c r="N8" s="139"/>
      <c r="O8" s="4"/>
      <c r="P8" s="136"/>
      <c r="Q8" s="21"/>
      <c r="R8" s="143"/>
      <c r="S8" s="143"/>
      <c r="T8" s="143"/>
      <c r="U8" s="26"/>
      <c r="V8" s="71">
        <v>30</v>
      </c>
      <c r="W8" s="65"/>
      <c r="X8" s="71">
        <v>22.5</v>
      </c>
      <c r="Y8" s="65"/>
      <c r="Z8" s="71">
        <v>15</v>
      </c>
      <c r="AA8" s="65"/>
      <c r="AB8" s="71">
        <v>11.25</v>
      </c>
      <c r="AC8" s="67"/>
      <c r="AD8" s="71"/>
      <c r="AE8" s="54"/>
      <c r="AF8" s="54"/>
      <c r="AG8" s="146"/>
      <c r="AH8" s="9"/>
      <c r="AI8" s="77">
        <v>6</v>
      </c>
      <c r="AJ8" s="88" t="s">
        <v>64</v>
      </c>
      <c r="AK8" s="86" t="s">
        <v>64</v>
      </c>
      <c r="AL8" s="84" t="s">
        <v>65</v>
      </c>
      <c r="AM8" s="90" t="s">
        <v>49</v>
      </c>
      <c r="AN8" s="69"/>
      <c r="AO8" s="35"/>
      <c r="AP8" s="35"/>
      <c r="AQ8" s="36"/>
      <c r="AR8" s="80"/>
      <c r="AS8" s="36"/>
      <c r="AT8" s="80"/>
      <c r="AU8" s="36"/>
      <c r="AV8" s="80"/>
      <c r="AW8" s="36"/>
      <c r="AX8" s="80"/>
      <c r="AY8" s="35"/>
      <c r="AZ8" s="35"/>
      <c r="BA8" s="35"/>
      <c r="BB8" s="80"/>
      <c r="BC8" s="35"/>
      <c r="BD8" s="35"/>
      <c r="BE8" s="35"/>
      <c r="BF8" s="35"/>
      <c r="BG8" s="35"/>
      <c r="BH8" s="4"/>
    </row>
    <row r="9" spans="1:60" s="11" customFormat="1" ht="19.899999999999999" customHeight="1" x14ac:dyDescent="0.25">
      <c r="A9" s="135"/>
      <c r="B9" s="64" t="s">
        <v>2</v>
      </c>
      <c r="C9" s="64" t="s">
        <v>3</v>
      </c>
      <c r="D9" s="64" t="s">
        <v>4</v>
      </c>
      <c r="E9" s="64" t="s">
        <v>5</v>
      </c>
      <c r="F9" s="64" t="s">
        <v>27</v>
      </c>
      <c r="G9" s="135"/>
      <c r="H9" s="135"/>
      <c r="I9" s="135"/>
      <c r="J9" s="135"/>
      <c r="K9" s="135"/>
      <c r="L9" s="135"/>
      <c r="M9" s="139"/>
      <c r="N9" s="139"/>
      <c r="O9" s="4"/>
      <c r="P9" s="136"/>
      <c r="Q9" s="21"/>
      <c r="R9" s="143"/>
      <c r="S9" s="143"/>
      <c r="T9" s="143"/>
      <c r="U9" s="27"/>
      <c r="V9" s="68">
        <v>0.4</v>
      </c>
      <c r="W9" s="69"/>
      <c r="X9" s="68">
        <v>0.3</v>
      </c>
      <c r="Y9" s="69"/>
      <c r="Z9" s="68">
        <v>0.2</v>
      </c>
      <c r="AA9" s="69"/>
      <c r="AB9" s="69">
        <v>0.15</v>
      </c>
      <c r="AC9" s="69"/>
      <c r="AD9" s="68">
        <v>0.4</v>
      </c>
      <c r="AE9" s="25"/>
      <c r="AF9" s="68">
        <v>0.3</v>
      </c>
      <c r="AG9" s="146"/>
      <c r="AH9" s="9"/>
      <c r="AI9" s="78">
        <v>0.1</v>
      </c>
      <c r="AJ9" s="88">
        <v>4.5999999999999996</v>
      </c>
      <c r="AK9" s="86">
        <v>4.5999999999999996</v>
      </c>
      <c r="AL9" s="84" t="s">
        <v>68</v>
      </c>
      <c r="AM9" s="90" t="s">
        <v>50</v>
      </c>
      <c r="AN9" s="69"/>
      <c r="AO9" s="35"/>
      <c r="AP9" s="35"/>
      <c r="AQ9" s="36"/>
      <c r="AR9" s="80"/>
      <c r="AS9" s="36"/>
      <c r="AT9" s="80"/>
      <c r="AU9" s="36"/>
      <c r="AV9" s="80"/>
      <c r="AW9" s="36"/>
      <c r="AX9" s="80"/>
      <c r="AY9" s="35"/>
      <c r="AZ9" s="35"/>
      <c r="BA9" s="35"/>
      <c r="BB9" s="80"/>
      <c r="BC9" s="35"/>
      <c r="BD9" s="35"/>
      <c r="BE9" s="35"/>
      <c r="BF9" s="35"/>
      <c r="BG9" s="35"/>
      <c r="BH9" s="4"/>
    </row>
    <row r="10" spans="1:60" s="12" customFormat="1" ht="25.15" customHeight="1" x14ac:dyDescent="0.25">
      <c r="A10" s="58" t="s">
        <v>85</v>
      </c>
      <c r="B10" s="28">
        <v>30</v>
      </c>
      <c r="C10" s="28">
        <f>X10</f>
        <v>0</v>
      </c>
      <c r="D10" s="28">
        <f>Z10</f>
        <v>0</v>
      </c>
      <c r="E10" s="28">
        <f>AB10</f>
        <v>0</v>
      </c>
      <c r="F10" s="28">
        <v>110.4</v>
      </c>
      <c r="G10" s="28">
        <f>AF10</f>
        <v>0</v>
      </c>
      <c r="H10" s="28">
        <f>AI10</f>
        <v>0</v>
      </c>
      <c r="I10" s="82">
        <v>6</v>
      </c>
      <c r="J10" s="81">
        <f>AK10</f>
        <v>0</v>
      </c>
      <c r="K10" s="82">
        <f>AL10</f>
        <v>0</v>
      </c>
      <c r="L10" s="29">
        <f>AM10</f>
        <v>0</v>
      </c>
      <c r="M10" s="30">
        <f>SUM(B10:L10)</f>
        <v>146.4</v>
      </c>
      <c r="N10" s="154">
        <v>1</v>
      </c>
      <c r="O10" s="7"/>
      <c r="P10" s="136"/>
      <c r="Q10" s="128"/>
      <c r="R10" s="102"/>
      <c r="S10" s="103"/>
      <c r="T10" s="107"/>
      <c r="U10" s="31">
        <v>0</v>
      </c>
      <c r="V10" s="79">
        <f>U10*V9</f>
        <v>0</v>
      </c>
      <c r="W10" s="31">
        <v>0</v>
      </c>
      <c r="X10" s="73">
        <f>W10*X9</f>
        <v>0</v>
      </c>
      <c r="Y10" s="31">
        <v>0</v>
      </c>
      <c r="Z10" s="73">
        <f>Y10*Z9</f>
        <v>0</v>
      </c>
      <c r="AA10" s="31">
        <v>0</v>
      </c>
      <c r="AB10" s="73">
        <f>AA10*AB9</f>
        <v>0</v>
      </c>
      <c r="AC10" s="31">
        <v>0</v>
      </c>
      <c r="AD10" s="73">
        <f>AC10*AD9</f>
        <v>0</v>
      </c>
      <c r="AE10" s="31">
        <v>0</v>
      </c>
      <c r="AF10" s="73">
        <f>AE10*AF9</f>
        <v>0</v>
      </c>
      <c r="AG10" s="93">
        <f>V10+X10+Z10+AB10+AD10+AF10</f>
        <v>0</v>
      </c>
      <c r="AH10" s="31">
        <v>0</v>
      </c>
      <c r="AI10" s="101">
        <f>AH10*AI9</f>
        <v>0</v>
      </c>
      <c r="AJ10" s="109">
        <v>0</v>
      </c>
      <c r="AK10" s="110">
        <v>0</v>
      </c>
      <c r="AL10" s="111">
        <v>0</v>
      </c>
      <c r="AM10" s="112">
        <v>0</v>
      </c>
      <c r="AN10" s="92"/>
      <c r="AO10" s="37">
        <f>(M10-L10)/100*50</f>
        <v>73.2</v>
      </c>
      <c r="AP10" s="94">
        <f>(M10-L10)/100*35</f>
        <v>51.24</v>
      </c>
      <c r="AQ10" s="99">
        <f>(M10-L10)/100*27.5</f>
        <v>40.26</v>
      </c>
      <c r="AR10" s="100">
        <f>(M10-L10)/100*AR6+AQ10</f>
        <v>40.26</v>
      </c>
      <c r="AS10" s="95">
        <f t="shared" ref="AS10" si="0">(M10-L10)/100*23.5</f>
        <v>34.403999999999996</v>
      </c>
      <c r="AT10" s="40">
        <f>(M10-L10)/100*AT6+AS10</f>
        <v>34.403999999999996</v>
      </c>
      <c r="AU10" s="96">
        <f>(M10-L10)/100*20.5</f>
        <v>30.012</v>
      </c>
      <c r="AV10" s="96">
        <f>(M10-L10)/100*AV6+AU10</f>
        <v>30.012</v>
      </c>
      <c r="AW10" s="39">
        <f>(M10-L10)/100*16.4</f>
        <v>24.009599999999999</v>
      </c>
      <c r="AX10" s="39">
        <f>(M10-L10)/100*AX6+AW10</f>
        <v>24.009599999999999</v>
      </c>
      <c r="AY10" s="43">
        <f>(M10-L10)/100*10</f>
        <v>14.64</v>
      </c>
      <c r="AZ10" s="42">
        <f>(M10-L10)/100*5</f>
        <v>7.32</v>
      </c>
      <c r="BA10" s="44">
        <f>(M10-L10)/100*3</f>
        <v>4.3919999999999995</v>
      </c>
      <c r="BB10" s="47">
        <f>(M10-L10)/100*BB6</f>
        <v>0</v>
      </c>
      <c r="BC10" s="49">
        <f>(M10-L10)/100*2</f>
        <v>2.9279999999999999</v>
      </c>
      <c r="BD10" s="50">
        <f>(M10-L10)/100*1</f>
        <v>1.464</v>
      </c>
      <c r="BE10" s="51">
        <f>(M10-L10)/100*1</f>
        <v>1.464</v>
      </c>
      <c r="BF10" s="52">
        <f>(M10-L10)/100*2</f>
        <v>2.9279999999999999</v>
      </c>
      <c r="BG10" s="53">
        <f>(M10-L10)/100*3</f>
        <v>4.3919999999999995</v>
      </c>
      <c r="BH10" s="5"/>
    </row>
    <row r="11" spans="1:60" s="12" customFormat="1" ht="25.15" customHeight="1" x14ac:dyDescent="0.25">
      <c r="A11" s="58" t="s">
        <v>88</v>
      </c>
      <c r="B11" s="28">
        <v>30</v>
      </c>
      <c r="C11" s="28">
        <f>X11</f>
        <v>0</v>
      </c>
      <c r="D11" s="28">
        <f>Z11</f>
        <v>0</v>
      </c>
      <c r="E11" s="28">
        <f>AB11</f>
        <v>0</v>
      </c>
      <c r="F11" s="28">
        <f>AD11</f>
        <v>0</v>
      </c>
      <c r="G11" s="28">
        <f>AF11</f>
        <v>0</v>
      </c>
      <c r="H11" s="28">
        <v>0.8</v>
      </c>
      <c r="I11" s="82">
        <v>4</v>
      </c>
      <c r="J11" s="81">
        <f>AK11</f>
        <v>0</v>
      </c>
      <c r="K11" s="82">
        <f>AL11</f>
        <v>0</v>
      </c>
      <c r="L11" s="29">
        <v>17.399999999999999</v>
      </c>
      <c r="M11" s="30">
        <f>SUM(B11:L11)</f>
        <v>52.199999999999996</v>
      </c>
      <c r="N11" s="154">
        <v>2</v>
      </c>
      <c r="O11" s="7"/>
      <c r="P11" s="136"/>
      <c r="Q11" s="128"/>
      <c r="R11" s="104"/>
      <c r="S11" s="108"/>
      <c r="T11" s="107"/>
      <c r="U11" s="31">
        <v>0</v>
      </c>
      <c r="V11" s="79">
        <f>U11*V9</f>
        <v>0</v>
      </c>
      <c r="W11" s="31">
        <v>0</v>
      </c>
      <c r="X11" s="73">
        <f>W11*X9</f>
        <v>0</v>
      </c>
      <c r="Y11" s="31">
        <v>0</v>
      </c>
      <c r="Z11" s="73">
        <f>Y11*Z9</f>
        <v>0</v>
      </c>
      <c r="AA11" s="31">
        <v>0</v>
      </c>
      <c r="AB11" s="73">
        <f>AA11*AB9</f>
        <v>0</v>
      </c>
      <c r="AC11" s="31">
        <v>0</v>
      </c>
      <c r="AD11" s="73">
        <f>AC11*AD9</f>
        <v>0</v>
      </c>
      <c r="AE11" s="31">
        <v>0</v>
      </c>
      <c r="AF11" s="73">
        <f>AE11*AF9</f>
        <v>0</v>
      </c>
      <c r="AG11" s="93">
        <f t="shared" ref="AG11:AG18" si="1">V11+X11+Z11+AB11+AD11+AF11</f>
        <v>0</v>
      </c>
      <c r="AH11" s="31">
        <v>0</v>
      </c>
      <c r="AI11" s="101">
        <f>AH11*AI9</f>
        <v>0</v>
      </c>
      <c r="AJ11" s="109">
        <v>0</v>
      </c>
      <c r="AK11" s="110">
        <v>0</v>
      </c>
      <c r="AL11" s="111">
        <v>0</v>
      </c>
      <c r="AM11" s="112">
        <v>0</v>
      </c>
      <c r="AN11" s="92"/>
      <c r="AO11" s="37">
        <f t="shared" ref="AO11:AO18" si="2">(M11-L11)/100*50</f>
        <v>17.399999999999999</v>
      </c>
      <c r="AP11" s="94">
        <f t="shared" ref="AP11:AP18" si="3">(M11-L11)/100*35</f>
        <v>12.18</v>
      </c>
      <c r="AQ11" s="99">
        <f t="shared" ref="AQ11:AQ18" si="4">(M11-L11)/100*27.5</f>
        <v>9.5699999999999985</v>
      </c>
      <c r="AR11" s="100">
        <f>(M11-L11)/100*AR7+AQ11</f>
        <v>9.5699999999999985</v>
      </c>
      <c r="AS11" s="95">
        <f t="shared" ref="AS11:AS18" si="5">(M11-L11)/100*23.5</f>
        <v>8.177999999999999</v>
      </c>
      <c r="AT11" s="40">
        <f>(M11-L11)/100*AT7+AS11</f>
        <v>8.177999999999999</v>
      </c>
      <c r="AU11" s="96">
        <f t="shared" ref="AU11:AU18" si="6">(M11-L11)/100*20.5</f>
        <v>7.1339999999999995</v>
      </c>
      <c r="AV11" s="96">
        <f>(M11-L11)/100*AV7+AU11</f>
        <v>7.1339999999999995</v>
      </c>
      <c r="AW11" s="39">
        <f t="shared" ref="AW11:AW18" si="7">(M11-L11)/100*16.4</f>
        <v>5.7071999999999994</v>
      </c>
      <c r="AX11" s="39">
        <f>(M11-L11)/100*AX7+AW11</f>
        <v>5.7071999999999994</v>
      </c>
      <c r="AY11" s="43">
        <f t="shared" ref="AY11:AY18" si="8">(M11-L11)/100*10</f>
        <v>3.4799999999999995</v>
      </c>
      <c r="AZ11" s="42">
        <f t="shared" ref="AZ11:AZ18" si="9">(M11-L11)/100*5</f>
        <v>1.7399999999999998</v>
      </c>
      <c r="BA11" s="44">
        <f t="shared" ref="BA11:BA18" si="10">(M11-L11)/100*3</f>
        <v>1.044</v>
      </c>
      <c r="BB11" s="47">
        <f>(M11-L11)/100*BB7</f>
        <v>0</v>
      </c>
      <c r="BC11" s="49">
        <f t="shared" ref="BC11:BC18" si="11">(M11-L11)/100*2</f>
        <v>0.69599999999999995</v>
      </c>
      <c r="BD11" s="50">
        <f t="shared" ref="BD11:BD18" si="12">(M11-L11)/100*1</f>
        <v>0.34799999999999998</v>
      </c>
      <c r="BE11" s="51">
        <f t="shared" ref="BE11:BE18" si="13">(M11-L11)/100*1</f>
        <v>0.34799999999999998</v>
      </c>
      <c r="BF11" s="52">
        <f t="shared" ref="BF11:BF18" si="14">(M11-L11)/100*2</f>
        <v>0.69599999999999995</v>
      </c>
      <c r="BG11" s="53">
        <f t="shared" ref="BG11:BG18" si="15">(M11-L11)/100*3</f>
        <v>1.044</v>
      </c>
      <c r="BH11" s="5"/>
    </row>
    <row r="12" spans="1:60" s="12" customFormat="1" ht="25.15" customHeight="1" x14ac:dyDescent="0.25">
      <c r="A12" s="58" t="s">
        <v>86</v>
      </c>
      <c r="B12" s="28">
        <v>30</v>
      </c>
      <c r="C12" s="28">
        <f>X12</f>
        <v>0</v>
      </c>
      <c r="D12" s="28">
        <f>Z12</f>
        <v>0</v>
      </c>
      <c r="E12" s="28">
        <f>AB12</f>
        <v>0</v>
      </c>
      <c r="F12" s="28">
        <f>AD12</f>
        <v>0</v>
      </c>
      <c r="G12" s="28">
        <f>AF12</f>
        <v>0</v>
      </c>
      <c r="H12" s="28">
        <f>AI12</f>
        <v>0</v>
      </c>
      <c r="I12" s="82">
        <f>AJ12</f>
        <v>0</v>
      </c>
      <c r="J12" s="81">
        <f>AK12</f>
        <v>0</v>
      </c>
      <c r="K12" s="82">
        <f>AL12</f>
        <v>0</v>
      </c>
      <c r="L12" s="29">
        <v>6.24</v>
      </c>
      <c r="M12" s="30">
        <f>SUM(B12:L12)</f>
        <v>36.24</v>
      </c>
      <c r="N12" s="154">
        <v>3</v>
      </c>
      <c r="O12" s="6"/>
      <c r="P12" s="136"/>
      <c r="Q12" s="128"/>
      <c r="R12" s="102"/>
      <c r="S12" s="108"/>
      <c r="T12" s="107"/>
      <c r="U12" s="31">
        <v>0</v>
      </c>
      <c r="V12" s="79">
        <f>U12*V9</f>
        <v>0</v>
      </c>
      <c r="W12" s="31">
        <v>0</v>
      </c>
      <c r="X12" s="73">
        <f>W12*X9</f>
        <v>0</v>
      </c>
      <c r="Y12" s="31">
        <v>0</v>
      </c>
      <c r="Z12" s="73">
        <f>Y12*Z9</f>
        <v>0</v>
      </c>
      <c r="AA12" s="31">
        <v>0</v>
      </c>
      <c r="AB12" s="73">
        <f>AA12*AB9</f>
        <v>0</v>
      </c>
      <c r="AC12" s="31">
        <v>0</v>
      </c>
      <c r="AD12" s="73">
        <f>AC12*AD9</f>
        <v>0</v>
      </c>
      <c r="AE12" s="31">
        <v>0</v>
      </c>
      <c r="AF12" s="73">
        <f>AE12*AF9</f>
        <v>0</v>
      </c>
      <c r="AG12" s="93">
        <f t="shared" si="1"/>
        <v>0</v>
      </c>
      <c r="AH12" s="31">
        <v>0</v>
      </c>
      <c r="AI12" s="101">
        <f>AH12*AI9</f>
        <v>0</v>
      </c>
      <c r="AJ12" s="109">
        <v>0</v>
      </c>
      <c r="AK12" s="110">
        <v>0</v>
      </c>
      <c r="AL12" s="111">
        <v>0</v>
      </c>
      <c r="AM12" s="112">
        <v>0</v>
      </c>
      <c r="AN12" s="92"/>
      <c r="AO12" s="37">
        <f t="shared" si="2"/>
        <v>15</v>
      </c>
      <c r="AP12" s="94">
        <f t="shared" si="3"/>
        <v>10.5</v>
      </c>
      <c r="AQ12" s="99">
        <f t="shared" si="4"/>
        <v>8.25</v>
      </c>
      <c r="AR12" s="100">
        <f>(M12-L12)/100*AR8+AQ12</f>
        <v>8.25</v>
      </c>
      <c r="AS12" s="95">
        <f t="shared" si="5"/>
        <v>7.05</v>
      </c>
      <c r="AT12" s="40">
        <f>(M12-L12)/100*AT8+AS12</f>
        <v>7.05</v>
      </c>
      <c r="AU12" s="96">
        <f t="shared" si="6"/>
        <v>6.1499999999999995</v>
      </c>
      <c r="AV12" s="96">
        <f>(M12-L12)/100*AV8+AU12</f>
        <v>6.1499999999999995</v>
      </c>
      <c r="AW12" s="39">
        <f t="shared" si="7"/>
        <v>4.919999999999999</v>
      </c>
      <c r="AX12" s="39">
        <f>(M12-L12)/100*AX8+AW12</f>
        <v>4.919999999999999</v>
      </c>
      <c r="AY12" s="43">
        <f t="shared" si="8"/>
        <v>3</v>
      </c>
      <c r="AZ12" s="42">
        <f t="shared" si="9"/>
        <v>1.5</v>
      </c>
      <c r="BA12" s="44">
        <f t="shared" si="10"/>
        <v>0.89999999999999991</v>
      </c>
      <c r="BB12" s="47">
        <f>(M12-L12)/100*BB8</f>
        <v>0</v>
      </c>
      <c r="BC12" s="49">
        <f t="shared" si="11"/>
        <v>0.6</v>
      </c>
      <c r="BD12" s="50">
        <f t="shared" si="12"/>
        <v>0.3</v>
      </c>
      <c r="BE12" s="51">
        <f t="shared" si="13"/>
        <v>0.3</v>
      </c>
      <c r="BF12" s="52">
        <f t="shared" si="14"/>
        <v>0.6</v>
      </c>
      <c r="BG12" s="53">
        <f t="shared" si="15"/>
        <v>0.89999999999999991</v>
      </c>
      <c r="BH12" s="5"/>
    </row>
    <row r="13" spans="1:60" s="12" customFormat="1" ht="25.15" customHeight="1" x14ac:dyDescent="0.25">
      <c r="A13" s="58" t="s">
        <v>92</v>
      </c>
      <c r="B13" s="28">
        <v>30</v>
      </c>
      <c r="C13" s="28">
        <f>X13</f>
        <v>0</v>
      </c>
      <c r="D13" s="28">
        <f>Z13</f>
        <v>0</v>
      </c>
      <c r="E13" s="28">
        <f>AB13</f>
        <v>0</v>
      </c>
      <c r="F13" s="28">
        <f>AD13</f>
        <v>0</v>
      </c>
      <c r="G13" s="28">
        <f>AF13</f>
        <v>0</v>
      </c>
      <c r="H13" s="28">
        <f>AI13</f>
        <v>0</v>
      </c>
      <c r="I13" s="82">
        <v>6</v>
      </c>
      <c r="J13" s="81">
        <f>AK13</f>
        <v>0</v>
      </c>
      <c r="K13" s="82">
        <f>AL13</f>
        <v>0</v>
      </c>
      <c r="L13" s="29">
        <f>AM13</f>
        <v>0</v>
      </c>
      <c r="M13" s="30">
        <f>SUM(B13:L13)</f>
        <v>36</v>
      </c>
      <c r="N13" s="154">
        <v>4</v>
      </c>
      <c r="O13" s="6"/>
      <c r="P13" s="136"/>
      <c r="Q13" s="128"/>
      <c r="R13" s="105"/>
      <c r="S13" s="106"/>
      <c r="T13" s="107"/>
      <c r="U13" s="31">
        <v>0</v>
      </c>
      <c r="V13" s="79">
        <f>U13*V9</f>
        <v>0</v>
      </c>
      <c r="W13" s="31">
        <v>0</v>
      </c>
      <c r="X13" s="73">
        <f>W13*X9</f>
        <v>0</v>
      </c>
      <c r="Y13" s="31">
        <v>0</v>
      </c>
      <c r="Z13" s="73">
        <f>Y13*Z9</f>
        <v>0</v>
      </c>
      <c r="AA13" s="31">
        <v>0</v>
      </c>
      <c r="AB13" s="73">
        <f>AA13*AB9</f>
        <v>0</v>
      </c>
      <c r="AC13" s="31">
        <v>0</v>
      </c>
      <c r="AD13" s="73">
        <f>AC13*AD9</f>
        <v>0</v>
      </c>
      <c r="AE13" s="31">
        <v>0</v>
      </c>
      <c r="AF13" s="73">
        <f>AE13*AF9</f>
        <v>0</v>
      </c>
      <c r="AG13" s="93">
        <f t="shared" si="1"/>
        <v>0</v>
      </c>
      <c r="AH13" s="31">
        <v>0</v>
      </c>
      <c r="AI13" s="101">
        <f>AH13*AI9</f>
        <v>0</v>
      </c>
      <c r="AJ13" s="109">
        <v>0</v>
      </c>
      <c r="AK13" s="110">
        <v>0</v>
      </c>
      <c r="AL13" s="111">
        <v>0</v>
      </c>
      <c r="AM13" s="112">
        <v>0</v>
      </c>
      <c r="AN13" s="92"/>
      <c r="AO13" s="37">
        <f t="shared" si="2"/>
        <v>18</v>
      </c>
      <c r="AP13" s="94">
        <f t="shared" si="3"/>
        <v>12.6</v>
      </c>
      <c r="AQ13" s="99">
        <f t="shared" si="4"/>
        <v>9.9</v>
      </c>
      <c r="AR13" s="100">
        <f>(M13-L13)/100*AR9+AQ13</f>
        <v>9.9</v>
      </c>
      <c r="AS13" s="95">
        <f t="shared" si="5"/>
        <v>8.4599999999999991</v>
      </c>
      <c r="AT13" s="40">
        <f>(M13-L13)/100*AT9+AS13</f>
        <v>8.4599999999999991</v>
      </c>
      <c r="AU13" s="96">
        <f t="shared" si="6"/>
        <v>7.38</v>
      </c>
      <c r="AV13" s="96">
        <f>(M13-L13)/100*AV9+AU13</f>
        <v>7.38</v>
      </c>
      <c r="AW13" s="39">
        <f t="shared" si="7"/>
        <v>5.903999999999999</v>
      </c>
      <c r="AX13" s="39">
        <f>(M13-L13)/100*AX9+AW13</f>
        <v>5.903999999999999</v>
      </c>
      <c r="AY13" s="43">
        <f t="shared" si="8"/>
        <v>3.5999999999999996</v>
      </c>
      <c r="AZ13" s="42">
        <f t="shared" si="9"/>
        <v>1.7999999999999998</v>
      </c>
      <c r="BA13" s="44">
        <f t="shared" si="10"/>
        <v>1.08</v>
      </c>
      <c r="BB13" s="47">
        <f>(M13-L13)/100*BB9</f>
        <v>0</v>
      </c>
      <c r="BC13" s="49">
        <f t="shared" si="11"/>
        <v>0.72</v>
      </c>
      <c r="BD13" s="50">
        <f t="shared" si="12"/>
        <v>0.36</v>
      </c>
      <c r="BE13" s="51">
        <f t="shared" si="13"/>
        <v>0.36</v>
      </c>
      <c r="BF13" s="52">
        <f t="shared" si="14"/>
        <v>0.72</v>
      </c>
      <c r="BG13" s="53">
        <f t="shared" si="15"/>
        <v>1.08</v>
      </c>
      <c r="BH13" s="5"/>
    </row>
    <row r="14" spans="1:60" s="12" customFormat="1" ht="25.15" customHeight="1" x14ac:dyDescent="0.25">
      <c r="A14" s="58" t="s">
        <v>76</v>
      </c>
      <c r="B14" s="28">
        <v>30</v>
      </c>
      <c r="C14" s="28">
        <f>X14</f>
        <v>0</v>
      </c>
      <c r="D14" s="28">
        <f>Z14</f>
        <v>0</v>
      </c>
      <c r="E14" s="28">
        <f>AB14</f>
        <v>0</v>
      </c>
      <c r="F14" s="28">
        <f>AD14</f>
        <v>0</v>
      </c>
      <c r="G14" s="28">
        <f>AF14</f>
        <v>0</v>
      </c>
      <c r="H14" s="28">
        <f>AI14</f>
        <v>0</v>
      </c>
      <c r="I14" s="82">
        <f>AJ14</f>
        <v>0</v>
      </c>
      <c r="J14" s="81">
        <f>AK14</f>
        <v>0</v>
      </c>
      <c r="K14" s="82">
        <f>AL14</f>
        <v>0</v>
      </c>
      <c r="L14" s="29">
        <f>AM14</f>
        <v>0</v>
      </c>
      <c r="M14" s="30">
        <f>SUM(B14:L14)</f>
        <v>30</v>
      </c>
      <c r="N14" s="154">
        <v>5</v>
      </c>
      <c r="O14" s="6"/>
      <c r="P14" s="136"/>
      <c r="Q14" s="128"/>
      <c r="R14" s="102"/>
      <c r="S14" s="108"/>
      <c r="T14" s="107"/>
      <c r="U14" s="31">
        <v>0</v>
      </c>
      <c r="V14" s="79">
        <f>U14*V9</f>
        <v>0</v>
      </c>
      <c r="W14" s="31">
        <v>0</v>
      </c>
      <c r="X14" s="73">
        <f>W14*X9</f>
        <v>0</v>
      </c>
      <c r="Y14" s="31">
        <v>0</v>
      </c>
      <c r="Z14" s="73">
        <f>Y14*Z9</f>
        <v>0</v>
      </c>
      <c r="AA14" s="31">
        <v>0</v>
      </c>
      <c r="AB14" s="73">
        <f>AA14*AB9</f>
        <v>0</v>
      </c>
      <c r="AC14" s="31">
        <v>0</v>
      </c>
      <c r="AD14" s="73">
        <f>AC14*AD9</f>
        <v>0</v>
      </c>
      <c r="AE14" s="31">
        <v>0</v>
      </c>
      <c r="AF14" s="73">
        <f>AE14*AF9</f>
        <v>0</v>
      </c>
      <c r="AG14" s="93">
        <f t="shared" si="1"/>
        <v>0</v>
      </c>
      <c r="AH14" s="31">
        <v>0</v>
      </c>
      <c r="AI14" s="101">
        <f>AH14*AI9</f>
        <v>0</v>
      </c>
      <c r="AJ14" s="109">
        <v>0</v>
      </c>
      <c r="AK14" s="110">
        <v>0</v>
      </c>
      <c r="AL14" s="111">
        <v>0</v>
      </c>
      <c r="AM14" s="112">
        <v>0</v>
      </c>
      <c r="AN14" s="92"/>
      <c r="AO14" s="37">
        <f t="shared" si="2"/>
        <v>15</v>
      </c>
      <c r="AP14" s="94">
        <f t="shared" si="3"/>
        <v>10.5</v>
      </c>
      <c r="AQ14" s="99">
        <f t="shared" si="4"/>
        <v>8.25</v>
      </c>
      <c r="AR14" s="100">
        <f t="shared" ref="AR14:AR18" si="16">(M14-L14)/100*AR10+AQ14</f>
        <v>20.327999999999999</v>
      </c>
      <c r="AS14" s="95">
        <f t="shared" si="5"/>
        <v>7.05</v>
      </c>
      <c r="AT14" s="40">
        <f t="shared" ref="AT14:AT18" si="17">(M14-L14)/100*AT10+AS14</f>
        <v>17.371199999999998</v>
      </c>
      <c r="AU14" s="96">
        <f t="shared" si="6"/>
        <v>6.1499999999999995</v>
      </c>
      <c r="AV14" s="96">
        <f t="shared" ref="AV14:AV18" si="18">(M14-L14)/100*AV10+AU14</f>
        <v>15.153600000000001</v>
      </c>
      <c r="AW14" s="39">
        <f t="shared" si="7"/>
        <v>4.919999999999999</v>
      </c>
      <c r="AX14" s="39">
        <f t="shared" ref="AX14:AX18" si="19">(M14-L14)/100*AX10+AW14</f>
        <v>12.122879999999999</v>
      </c>
      <c r="AY14" s="43">
        <f t="shared" si="8"/>
        <v>3</v>
      </c>
      <c r="AZ14" s="42">
        <f t="shared" si="9"/>
        <v>1.5</v>
      </c>
      <c r="BA14" s="44">
        <f t="shared" si="10"/>
        <v>0.89999999999999991</v>
      </c>
      <c r="BB14" s="47">
        <f t="shared" ref="BB14:BB18" si="20">(M14-L14)/100*BB10</f>
        <v>0</v>
      </c>
      <c r="BC14" s="49">
        <f t="shared" si="11"/>
        <v>0.6</v>
      </c>
      <c r="BD14" s="50">
        <f t="shared" si="12"/>
        <v>0.3</v>
      </c>
      <c r="BE14" s="51">
        <f t="shared" si="13"/>
        <v>0.3</v>
      </c>
      <c r="BF14" s="52">
        <f t="shared" si="14"/>
        <v>0.6</v>
      </c>
      <c r="BG14" s="53">
        <f t="shared" si="15"/>
        <v>0.89999999999999991</v>
      </c>
      <c r="BH14" s="5"/>
    </row>
    <row r="15" spans="1:60" s="12" customFormat="1" ht="25.15" customHeight="1" x14ac:dyDescent="0.25">
      <c r="A15" s="58" t="s">
        <v>74</v>
      </c>
      <c r="B15" s="28">
        <v>20.399999999999999</v>
      </c>
      <c r="C15" s="28">
        <f>X15</f>
        <v>0</v>
      </c>
      <c r="D15" s="28">
        <f>Z15</f>
        <v>0</v>
      </c>
      <c r="E15" s="28">
        <v>3</v>
      </c>
      <c r="F15" s="28">
        <f>AD15</f>
        <v>0</v>
      </c>
      <c r="G15" s="28">
        <f>AF15</f>
        <v>0</v>
      </c>
      <c r="H15" s="28">
        <v>1.1000000000000001</v>
      </c>
      <c r="I15" s="82">
        <f>AJ15</f>
        <v>0</v>
      </c>
      <c r="J15" s="81">
        <f>AK15</f>
        <v>0</v>
      </c>
      <c r="K15" s="82">
        <f>AL15</f>
        <v>0</v>
      </c>
      <c r="L15" s="29">
        <f>AM15</f>
        <v>0</v>
      </c>
      <c r="M15" s="30">
        <f>SUM(B15:L15)</f>
        <v>24.5</v>
      </c>
      <c r="N15" s="154">
        <v>6</v>
      </c>
      <c r="O15" s="6"/>
      <c r="P15" s="136"/>
      <c r="Q15" s="128"/>
      <c r="R15" s="102"/>
      <c r="S15" s="108"/>
      <c r="T15" s="107"/>
      <c r="U15" s="31">
        <v>0</v>
      </c>
      <c r="V15" s="79">
        <f>U15*V10</f>
        <v>0</v>
      </c>
      <c r="W15" s="31">
        <v>0</v>
      </c>
      <c r="X15" s="73">
        <f>W15*X10</f>
        <v>0</v>
      </c>
      <c r="Y15" s="31">
        <v>0</v>
      </c>
      <c r="Z15" s="73">
        <f>Y15*Z10</f>
        <v>0</v>
      </c>
      <c r="AA15" s="31">
        <v>0</v>
      </c>
      <c r="AB15" s="73">
        <f>AA15*AB10</f>
        <v>0</v>
      </c>
      <c r="AC15" s="31">
        <v>0</v>
      </c>
      <c r="AD15" s="73">
        <f>AC15*AD10</f>
        <v>0</v>
      </c>
      <c r="AE15" s="31">
        <v>0</v>
      </c>
      <c r="AF15" s="73">
        <f>AE15*AF10</f>
        <v>0</v>
      </c>
      <c r="AG15" s="93">
        <f t="shared" ref="AG15" si="21">V15+X15+Z15+AB15+AD15+AF15</f>
        <v>0</v>
      </c>
      <c r="AH15" s="31">
        <v>0</v>
      </c>
      <c r="AI15" s="101">
        <f>AH15*AI10</f>
        <v>0</v>
      </c>
      <c r="AJ15" s="109">
        <v>0</v>
      </c>
      <c r="AK15" s="110">
        <v>0</v>
      </c>
      <c r="AL15" s="111">
        <v>0</v>
      </c>
      <c r="AM15" s="112">
        <v>0</v>
      </c>
      <c r="AN15" s="92"/>
      <c r="AO15" s="37">
        <f t="shared" si="2"/>
        <v>12.25</v>
      </c>
      <c r="AP15" s="94">
        <f t="shared" si="3"/>
        <v>8.5749999999999993</v>
      </c>
      <c r="AQ15" s="99">
        <f t="shared" si="4"/>
        <v>6.7374999999999998</v>
      </c>
      <c r="AR15" s="100">
        <f t="shared" si="16"/>
        <v>9.0821499999999986</v>
      </c>
      <c r="AS15" s="95">
        <f t="shared" si="5"/>
        <v>5.7575000000000003</v>
      </c>
      <c r="AT15" s="40">
        <f t="shared" si="17"/>
        <v>7.7611100000000004</v>
      </c>
      <c r="AU15" s="96">
        <f t="shared" si="6"/>
        <v>5.0225</v>
      </c>
      <c r="AV15" s="96">
        <f t="shared" si="18"/>
        <v>6.7703299999999995</v>
      </c>
      <c r="AW15" s="39">
        <f t="shared" si="7"/>
        <v>4.0179999999999998</v>
      </c>
      <c r="AX15" s="39">
        <f t="shared" si="19"/>
        <v>5.416264</v>
      </c>
      <c r="AY15" s="43">
        <f t="shared" si="8"/>
        <v>2.4500000000000002</v>
      </c>
      <c r="AZ15" s="42">
        <f t="shared" si="9"/>
        <v>1.2250000000000001</v>
      </c>
      <c r="BA15" s="44">
        <f t="shared" si="10"/>
        <v>0.73499999999999999</v>
      </c>
      <c r="BB15" s="47">
        <f t="shared" si="20"/>
        <v>0</v>
      </c>
      <c r="BC15" s="49">
        <f t="shared" si="11"/>
        <v>0.49</v>
      </c>
      <c r="BD15" s="50">
        <f t="shared" si="12"/>
        <v>0.245</v>
      </c>
      <c r="BE15" s="51">
        <f t="shared" si="13"/>
        <v>0.245</v>
      </c>
      <c r="BF15" s="52">
        <f t="shared" si="14"/>
        <v>0.49</v>
      </c>
      <c r="BG15" s="53">
        <f t="shared" si="15"/>
        <v>0.73499999999999999</v>
      </c>
      <c r="BH15" s="5"/>
    </row>
    <row r="16" spans="1:60" s="12" customFormat="1" ht="25.15" customHeight="1" x14ac:dyDescent="0.25">
      <c r="A16" s="58" t="s">
        <v>89</v>
      </c>
      <c r="B16" s="28">
        <v>6</v>
      </c>
      <c r="C16" s="28">
        <f>X16</f>
        <v>0</v>
      </c>
      <c r="D16" s="28">
        <f>Z16</f>
        <v>0</v>
      </c>
      <c r="E16" s="28">
        <v>1.8</v>
      </c>
      <c r="F16" s="28">
        <f>AD16</f>
        <v>0</v>
      </c>
      <c r="G16" s="28">
        <f>AF16</f>
        <v>0</v>
      </c>
      <c r="H16" s="28">
        <v>5.7</v>
      </c>
      <c r="I16" s="82">
        <f>AJ16</f>
        <v>0</v>
      </c>
      <c r="J16" s="81">
        <f>AK16</f>
        <v>0</v>
      </c>
      <c r="K16" s="82">
        <f>AL16</f>
        <v>0</v>
      </c>
      <c r="L16" s="29">
        <v>2.77</v>
      </c>
      <c r="M16" s="30">
        <f>SUM(B16:L16)</f>
        <v>16.27</v>
      </c>
      <c r="N16" s="154">
        <v>7</v>
      </c>
      <c r="O16" s="6"/>
      <c r="P16" s="136"/>
      <c r="Q16" s="128"/>
      <c r="R16" s="102"/>
      <c r="S16" s="108"/>
      <c r="T16" s="107"/>
      <c r="U16" s="31">
        <v>0</v>
      </c>
      <c r="V16" s="79">
        <f>U16*V9</f>
        <v>0</v>
      </c>
      <c r="W16" s="31">
        <v>0</v>
      </c>
      <c r="X16" s="73">
        <f>W16*X9</f>
        <v>0</v>
      </c>
      <c r="Y16" s="31">
        <v>0</v>
      </c>
      <c r="Z16" s="73">
        <f>Y16*Z9</f>
        <v>0</v>
      </c>
      <c r="AA16" s="31">
        <v>0</v>
      </c>
      <c r="AB16" s="73">
        <f>AA16*AB9</f>
        <v>0</v>
      </c>
      <c r="AC16" s="31">
        <v>0</v>
      </c>
      <c r="AD16" s="73">
        <f>AC16*AD9</f>
        <v>0</v>
      </c>
      <c r="AE16" s="31">
        <v>0</v>
      </c>
      <c r="AF16" s="73">
        <f>AE16*AF9</f>
        <v>0</v>
      </c>
      <c r="AG16" s="93">
        <f t="shared" si="1"/>
        <v>0</v>
      </c>
      <c r="AH16" s="31">
        <v>0</v>
      </c>
      <c r="AI16" s="101">
        <f>AH16*AI9</f>
        <v>0</v>
      </c>
      <c r="AJ16" s="109">
        <v>0</v>
      </c>
      <c r="AK16" s="110">
        <v>0</v>
      </c>
      <c r="AL16" s="111">
        <v>0</v>
      </c>
      <c r="AM16" s="112">
        <v>0</v>
      </c>
      <c r="AN16" s="92"/>
      <c r="AO16" s="37">
        <f t="shared" si="2"/>
        <v>6.75</v>
      </c>
      <c r="AP16" s="94">
        <f t="shared" si="3"/>
        <v>4.7250000000000005</v>
      </c>
      <c r="AQ16" s="99">
        <f t="shared" si="4"/>
        <v>3.7125000000000004</v>
      </c>
      <c r="AR16" s="100">
        <f t="shared" si="16"/>
        <v>4.8262499999999999</v>
      </c>
      <c r="AS16" s="95">
        <f t="shared" si="5"/>
        <v>3.1725000000000003</v>
      </c>
      <c r="AT16" s="40">
        <f t="shared" si="17"/>
        <v>4.12425</v>
      </c>
      <c r="AU16" s="96">
        <f t="shared" si="6"/>
        <v>2.7675000000000001</v>
      </c>
      <c r="AV16" s="96">
        <f t="shared" si="18"/>
        <v>3.59775</v>
      </c>
      <c r="AW16" s="39">
        <f t="shared" si="7"/>
        <v>2.214</v>
      </c>
      <c r="AX16" s="39">
        <f t="shared" si="19"/>
        <v>2.8781999999999996</v>
      </c>
      <c r="AY16" s="43">
        <f t="shared" si="8"/>
        <v>1.35</v>
      </c>
      <c r="AZ16" s="42">
        <f t="shared" si="9"/>
        <v>0.67500000000000004</v>
      </c>
      <c r="BA16" s="44">
        <f t="shared" si="10"/>
        <v>0.40500000000000003</v>
      </c>
      <c r="BB16" s="47">
        <f t="shared" si="20"/>
        <v>0</v>
      </c>
      <c r="BC16" s="49">
        <f t="shared" si="11"/>
        <v>0.27</v>
      </c>
      <c r="BD16" s="50">
        <f t="shared" si="12"/>
        <v>0.13500000000000001</v>
      </c>
      <c r="BE16" s="51">
        <f t="shared" si="13"/>
        <v>0.13500000000000001</v>
      </c>
      <c r="BF16" s="52">
        <f t="shared" si="14"/>
        <v>0.27</v>
      </c>
      <c r="BG16" s="53">
        <f t="shared" si="15"/>
        <v>0.40500000000000003</v>
      </c>
      <c r="BH16" s="5"/>
    </row>
    <row r="17" spans="1:60" s="12" customFormat="1" ht="25.15" customHeight="1" x14ac:dyDescent="0.25">
      <c r="A17" s="58" t="s">
        <v>72</v>
      </c>
      <c r="B17" s="28">
        <v>8</v>
      </c>
      <c r="C17" s="28">
        <v>2.4</v>
      </c>
      <c r="D17" s="28">
        <f>Z17</f>
        <v>0</v>
      </c>
      <c r="E17" s="28">
        <v>0.3</v>
      </c>
      <c r="F17" s="28">
        <f>AD17</f>
        <v>0</v>
      </c>
      <c r="G17" s="28">
        <f>AF17</f>
        <v>0</v>
      </c>
      <c r="H17" s="28">
        <v>1.7</v>
      </c>
      <c r="I17" s="82">
        <f>AJ17</f>
        <v>0</v>
      </c>
      <c r="J17" s="81">
        <f>AK17</f>
        <v>0</v>
      </c>
      <c r="K17" s="82">
        <f>AL17</f>
        <v>0</v>
      </c>
      <c r="L17" s="29">
        <v>3.06</v>
      </c>
      <c r="M17" s="30">
        <f>SUM(B17:L17)</f>
        <v>15.46</v>
      </c>
      <c r="N17" s="154">
        <v>8</v>
      </c>
      <c r="O17" s="6"/>
      <c r="P17" s="136"/>
      <c r="Q17" s="21"/>
      <c r="R17" s="102"/>
      <c r="S17" s="108"/>
      <c r="T17" s="107"/>
      <c r="U17" s="31">
        <v>0</v>
      </c>
      <c r="V17" s="79">
        <f>U17*V9</f>
        <v>0</v>
      </c>
      <c r="W17" s="31">
        <v>0</v>
      </c>
      <c r="X17" s="73">
        <f>W17*X9</f>
        <v>0</v>
      </c>
      <c r="Y17" s="31">
        <v>0</v>
      </c>
      <c r="Z17" s="73">
        <f>Y17*Z9</f>
        <v>0</v>
      </c>
      <c r="AA17" s="31">
        <v>0</v>
      </c>
      <c r="AB17" s="73">
        <f>AA17*AB9</f>
        <v>0</v>
      </c>
      <c r="AC17" s="31">
        <v>0</v>
      </c>
      <c r="AD17" s="73">
        <f>AC17*AD9</f>
        <v>0</v>
      </c>
      <c r="AE17" s="31">
        <v>0</v>
      </c>
      <c r="AF17" s="73">
        <f>AE17*AF9</f>
        <v>0</v>
      </c>
      <c r="AG17" s="93">
        <f t="shared" si="1"/>
        <v>0</v>
      </c>
      <c r="AH17" s="31">
        <v>0</v>
      </c>
      <c r="AI17" s="101">
        <f>AH17*AI9</f>
        <v>0</v>
      </c>
      <c r="AJ17" s="109">
        <v>0</v>
      </c>
      <c r="AK17" s="110">
        <v>0</v>
      </c>
      <c r="AL17" s="111">
        <v>0</v>
      </c>
      <c r="AM17" s="112">
        <v>0</v>
      </c>
      <c r="AN17" s="92"/>
      <c r="AO17" s="37">
        <f t="shared" si="2"/>
        <v>6.2</v>
      </c>
      <c r="AP17" s="94">
        <f t="shared" si="3"/>
        <v>4.34</v>
      </c>
      <c r="AQ17" s="99">
        <f t="shared" si="4"/>
        <v>3.41</v>
      </c>
      <c r="AR17" s="100">
        <f t="shared" si="16"/>
        <v>4.6375999999999999</v>
      </c>
      <c r="AS17" s="95">
        <f t="shared" si="5"/>
        <v>2.9140000000000001</v>
      </c>
      <c r="AT17" s="40">
        <f t="shared" si="17"/>
        <v>3.9630400000000003</v>
      </c>
      <c r="AU17" s="96">
        <f t="shared" si="6"/>
        <v>2.5419999999999998</v>
      </c>
      <c r="AV17" s="96">
        <f t="shared" si="18"/>
        <v>3.4571199999999997</v>
      </c>
      <c r="AW17" s="39">
        <f t="shared" si="7"/>
        <v>2.0335999999999999</v>
      </c>
      <c r="AX17" s="39">
        <f t="shared" si="19"/>
        <v>2.7656959999999997</v>
      </c>
      <c r="AY17" s="43">
        <f t="shared" si="8"/>
        <v>1.24</v>
      </c>
      <c r="AZ17" s="42">
        <f t="shared" si="9"/>
        <v>0.62</v>
      </c>
      <c r="BA17" s="44">
        <f t="shared" si="10"/>
        <v>0.372</v>
      </c>
      <c r="BB17" s="47">
        <f t="shared" si="20"/>
        <v>0</v>
      </c>
      <c r="BC17" s="49">
        <f t="shared" si="11"/>
        <v>0.248</v>
      </c>
      <c r="BD17" s="50">
        <f t="shared" si="12"/>
        <v>0.124</v>
      </c>
      <c r="BE17" s="51">
        <f t="shared" si="13"/>
        <v>0.124</v>
      </c>
      <c r="BF17" s="52">
        <f t="shared" si="14"/>
        <v>0.248</v>
      </c>
      <c r="BG17" s="53">
        <f t="shared" si="15"/>
        <v>0.372</v>
      </c>
      <c r="BH17" s="5"/>
    </row>
    <row r="18" spans="1:60" s="12" customFormat="1" ht="25.15" customHeight="1" x14ac:dyDescent="0.25">
      <c r="A18" s="58" t="s">
        <v>91</v>
      </c>
      <c r="B18" s="28">
        <v>2.4</v>
      </c>
      <c r="C18" s="28">
        <v>8.1</v>
      </c>
      <c r="D18" s="28">
        <f>Z18</f>
        <v>0</v>
      </c>
      <c r="E18" s="28">
        <f>AB18</f>
        <v>0</v>
      </c>
      <c r="F18" s="28">
        <f>AD18</f>
        <v>0</v>
      </c>
      <c r="G18" s="28">
        <f>AF18</f>
        <v>0</v>
      </c>
      <c r="H18" s="28">
        <v>1.9</v>
      </c>
      <c r="I18" s="82">
        <f>AJ18</f>
        <v>0</v>
      </c>
      <c r="J18" s="81">
        <f>AK18</f>
        <v>0</v>
      </c>
      <c r="K18" s="82">
        <f>AL18</f>
        <v>0</v>
      </c>
      <c r="L18" s="29">
        <v>2.48</v>
      </c>
      <c r="M18" s="30">
        <f>SUM(B18:L18)</f>
        <v>14.88</v>
      </c>
      <c r="N18" s="154">
        <v>9</v>
      </c>
      <c r="O18" s="6"/>
      <c r="P18" s="136"/>
      <c r="Q18" s="21"/>
      <c r="R18" s="102"/>
      <c r="S18" s="108"/>
      <c r="T18" s="107"/>
      <c r="U18" s="31">
        <v>0</v>
      </c>
      <c r="V18" s="79">
        <f>U18*V9</f>
        <v>0</v>
      </c>
      <c r="W18" s="31">
        <v>0</v>
      </c>
      <c r="X18" s="73">
        <f>W18*X9</f>
        <v>0</v>
      </c>
      <c r="Y18" s="31">
        <v>0</v>
      </c>
      <c r="Z18" s="73">
        <f>Y18*Z9</f>
        <v>0</v>
      </c>
      <c r="AA18" s="31">
        <v>0</v>
      </c>
      <c r="AB18" s="73">
        <f>AA18*AB9</f>
        <v>0</v>
      </c>
      <c r="AC18" s="31">
        <v>0</v>
      </c>
      <c r="AD18" s="73">
        <f>AC18*AD9</f>
        <v>0</v>
      </c>
      <c r="AE18" s="31">
        <v>0</v>
      </c>
      <c r="AF18" s="73">
        <f>AE18*AF9</f>
        <v>0</v>
      </c>
      <c r="AG18" s="93">
        <f t="shared" si="1"/>
        <v>0</v>
      </c>
      <c r="AH18" s="31">
        <v>0</v>
      </c>
      <c r="AI18" s="101">
        <f>AH18*AI9</f>
        <v>0</v>
      </c>
      <c r="AJ18" s="109">
        <v>0</v>
      </c>
      <c r="AK18" s="110">
        <v>0</v>
      </c>
      <c r="AL18" s="111">
        <v>0</v>
      </c>
      <c r="AM18" s="112">
        <v>0</v>
      </c>
      <c r="AN18" s="92"/>
      <c r="AO18" s="37">
        <f t="shared" si="2"/>
        <v>6.2</v>
      </c>
      <c r="AP18" s="94">
        <f t="shared" si="3"/>
        <v>4.34</v>
      </c>
      <c r="AQ18" s="99">
        <f t="shared" si="4"/>
        <v>3.41</v>
      </c>
      <c r="AR18" s="100">
        <f t="shared" si="16"/>
        <v>5.9306719999999995</v>
      </c>
      <c r="AS18" s="95">
        <f t="shared" si="5"/>
        <v>2.9140000000000001</v>
      </c>
      <c r="AT18" s="40">
        <f t="shared" si="17"/>
        <v>5.0680288000000004</v>
      </c>
      <c r="AU18" s="96">
        <f t="shared" si="6"/>
        <v>2.5419999999999998</v>
      </c>
      <c r="AV18" s="96">
        <f t="shared" si="18"/>
        <v>4.4210463999999998</v>
      </c>
      <c r="AW18" s="39">
        <f t="shared" si="7"/>
        <v>2.0335999999999999</v>
      </c>
      <c r="AX18" s="39">
        <f t="shared" si="19"/>
        <v>3.5368371199999995</v>
      </c>
      <c r="AY18" s="43">
        <f t="shared" si="8"/>
        <v>1.24</v>
      </c>
      <c r="AZ18" s="42">
        <f t="shared" si="9"/>
        <v>0.62</v>
      </c>
      <c r="BA18" s="44">
        <f t="shared" si="10"/>
        <v>0.372</v>
      </c>
      <c r="BB18" s="47">
        <f t="shared" si="20"/>
        <v>0</v>
      </c>
      <c r="BC18" s="49">
        <f t="shared" si="11"/>
        <v>0.248</v>
      </c>
      <c r="BD18" s="50">
        <f t="shared" si="12"/>
        <v>0.124</v>
      </c>
      <c r="BE18" s="51">
        <f t="shared" si="13"/>
        <v>0.124</v>
      </c>
      <c r="BF18" s="52">
        <f t="shared" si="14"/>
        <v>0.248</v>
      </c>
      <c r="BG18" s="53">
        <f t="shared" si="15"/>
        <v>0.372</v>
      </c>
      <c r="BH18" s="5"/>
    </row>
    <row r="19" spans="1:60" s="12" customFormat="1" ht="25.15" customHeight="1" x14ac:dyDescent="0.25">
      <c r="A19" s="58" t="s">
        <v>78</v>
      </c>
      <c r="B19" s="28">
        <v>8</v>
      </c>
      <c r="C19" s="28">
        <v>0.6</v>
      </c>
      <c r="D19" s="28">
        <f>Z19</f>
        <v>0</v>
      </c>
      <c r="E19" s="28">
        <v>0.45</v>
      </c>
      <c r="F19" s="28">
        <f>AD19</f>
        <v>0</v>
      </c>
      <c r="G19" s="28">
        <f>AF19</f>
        <v>0</v>
      </c>
      <c r="H19" s="28">
        <v>3.4</v>
      </c>
      <c r="I19" s="82">
        <f>AJ19</f>
        <v>0</v>
      </c>
      <c r="J19" s="81">
        <f>AK19</f>
        <v>0</v>
      </c>
      <c r="K19" s="82">
        <f>AL19</f>
        <v>0</v>
      </c>
      <c r="L19" s="29">
        <f>AM19</f>
        <v>0</v>
      </c>
      <c r="M19" s="30">
        <f>SUM(B19:L19)</f>
        <v>12.45</v>
      </c>
      <c r="N19" s="154">
        <v>10</v>
      </c>
      <c r="O19" s="6"/>
      <c r="P19" s="136"/>
      <c r="Q19" s="21"/>
      <c r="R19" s="102"/>
      <c r="S19" s="108"/>
      <c r="T19" s="107"/>
      <c r="U19" s="31">
        <v>0</v>
      </c>
      <c r="V19" s="79">
        <f t="shared" ref="V19:V31" si="22">U19*V10</f>
        <v>0</v>
      </c>
      <c r="W19" s="31">
        <v>0</v>
      </c>
      <c r="X19" s="73">
        <f t="shared" ref="X19:X31" si="23">W19*X10</f>
        <v>0</v>
      </c>
      <c r="Y19" s="31">
        <v>0</v>
      </c>
      <c r="Z19" s="73">
        <f t="shared" ref="Z19:Z31" si="24">Y19*Z10</f>
        <v>0</v>
      </c>
      <c r="AA19" s="31">
        <v>0</v>
      </c>
      <c r="AB19" s="73">
        <f t="shared" ref="AB19:AB31" si="25">AA19*AB10</f>
        <v>0</v>
      </c>
      <c r="AC19" s="31">
        <v>0</v>
      </c>
      <c r="AD19" s="73">
        <f t="shared" ref="AD19:AD31" si="26">AC19*AD10</f>
        <v>0</v>
      </c>
      <c r="AE19" s="31">
        <v>0</v>
      </c>
      <c r="AF19" s="73">
        <f t="shared" ref="AF19:AF31" si="27">AE19*AF10</f>
        <v>0</v>
      </c>
      <c r="AG19" s="93">
        <f t="shared" ref="AG19:AG31" si="28">V19+X19+Z19+AB19+AD19+AF19</f>
        <v>0</v>
      </c>
      <c r="AH19" s="31">
        <v>0</v>
      </c>
      <c r="AI19" s="101">
        <f t="shared" ref="AI19:AI31" si="29">AH19*AI10</f>
        <v>0</v>
      </c>
      <c r="AJ19" s="109">
        <v>0</v>
      </c>
      <c r="AK19" s="110">
        <v>0</v>
      </c>
      <c r="AL19" s="111">
        <v>0</v>
      </c>
      <c r="AM19" s="112">
        <v>0</v>
      </c>
      <c r="AN19" s="92"/>
      <c r="AO19" s="37">
        <f t="shared" ref="AO19:AO31" si="30">(M19-L19)/100*50</f>
        <v>6.2249999999999996</v>
      </c>
      <c r="AP19" s="94">
        <f t="shared" ref="AP19:AP31" si="31">(M19-L19)/100*35</f>
        <v>4.3574999999999999</v>
      </c>
      <c r="AQ19" s="99">
        <f t="shared" ref="AQ19:AQ31" si="32">(M19-L19)/100*27.5</f>
        <v>3.4237500000000001</v>
      </c>
      <c r="AR19" s="100">
        <f t="shared" ref="AR19:AR31" si="33">(M19-L19)/100*AR15+AQ19</f>
        <v>4.5544776750000002</v>
      </c>
      <c r="AS19" s="95">
        <f t="shared" ref="AS19:AS31" si="34">(M19-L19)/100*23.5</f>
        <v>2.9257499999999999</v>
      </c>
      <c r="AT19" s="40">
        <f t="shared" ref="AT19:AT31" si="35">(M19-L19)/100*AT15+AS19</f>
        <v>3.8920081949999998</v>
      </c>
      <c r="AU19" s="96">
        <f t="shared" ref="AU19:AU31" si="36">(M19-L19)/100*20.5</f>
        <v>2.5522499999999999</v>
      </c>
      <c r="AV19" s="96">
        <f t="shared" ref="AV19:AV31" si="37">(M19-L19)/100*AV15+AU19</f>
        <v>3.395156085</v>
      </c>
      <c r="AW19" s="39">
        <f t="shared" ref="AW19:AW31" si="38">(M19-L19)/100*16.4</f>
        <v>2.0417999999999998</v>
      </c>
      <c r="AX19" s="39">
        <f t="shared" ref="AX19:AX31" si="39">(M19-L19)/100*AX15+AW19</f>
        <v>2.7161248679999996</v>
      </c>
      <c r="AY19" s="43">
        <f t="shared" ref="AY19:AY31" si="40">(M19-L19)/100*10</f>
        <v>1.2450000000000001</v>
      </c>
      <c r="AZ19" s="42">
        <f t="shared" ref="AZ19:AZ31" si="41">(M19-L19)/100*5</f>
        <v>0.62250000000000005</v>
      </c>
      <c r="BA19" s="44">
        <f t="shared" ref="BA19:BA31" si="42">(M19-L19)/100*3</f>
        <v>0.3735</v>
      </c>
      <c r="BB19" s="47">
        <f t="shared" ref="BB19:BB31" si="43">(M19-L19)/100*BB15</f>
        <v>0</v>
      </c>
      <c r="BC19" s="49">
        <f t="shared" ref="BC19:BC31" si="44">(M19-L19)/100*2</f>
        <v>0.249</v>
      </c>
      <c r="BD19" s="50">
        <f t="shared" ref="BD19:BD31" si="45">(M19-L19)/100*1</f>
        <v>0.1245</v>
      </c>
      <c r="BE19" s="51">
        <f t="shared" ref="BE19:BE31" si="46">(M19-L19)/100*1</f>
        <v>0.1245</v>
      </c>
      <c r="BF19" s="52">
        <f t="shared" ref="BF19:BF31" si="47">(M19-L19)/100*2</f>
        <v>0.249</v>
      </c>
      <c r="BG19" s="53">
        <f t="shared" ref="BG19:BG31" si="48">(M19-L19)/100*3</f>
        <v>0.3735</v>
      </c>
      <c r="BH19" s="5"/>
    </row>
    <row r="20" spans="1:60" s="12" customFormat="1" ht="25.15" customHeight="1" x14ac:dyDescent="0.25">
      <c r="A20" s="58" t="s">
        <v>77</v>
      </c>
      <c r="B20" s="28">
        <v>0.4</v>
      </c>
      <c r="C20" s="28">
        <v>6.3</v>
      </c>
      <c r="D20" s="28">
        <f>Z20</f>
        <v>0</v>
      </c>
      <c r="E20" s="28">
        <f>AB20</f>
        <v>0</v>
      </c>
      <c r="F20" s="28">
        <f>AD20</f>
        <v>0</v>
      </c>
      <c r="G20" s="28">
        <f>AF20</f>
        <v>0</v>
      </c>
      <c r="H20" s="28">
        <v>1.7</v>
      </c>
      <c r="I20" s="82">
        <f>AJ20</f>
        <v>0</v>
      </c>
      <c r="J20" s="81">
        <f>AK20</f>
        <v>0</v>
      </c>
      <c r="K20" s="82">
        <f>AL20</f>
        <v>0</v>
      </c>
      <c r="L20" s="29">
        <v>1.68</v>
      </c>
      <c r="M20" s="30">
        <f>SUM(B20:L20)</f>
        <v>10.08</v>
      </c>
      <c r="N20" s="154">
        <v>11</v>
      </c>
      <c r="O20" s="6"/>
      <c r="P20" s="136"/>
      <c r="Q20" s="21"/>
      <c r="R20" s="102"/>
      <c r="S20" s="108"/>
      <c r="T20" s="107"/>
      <c r="U20" s="31">
        <v>0</v>
      </c>
      <c r="V20" s="79">
        <f t="shared" si="22"/>
        <v>0</v>
      </c>
      <c r="W20" s="31">
        <v>0</v>
      </c>
      <c r="X20" s="73">
        <f t="shared" si="23"/>
        <v>0</v>
      </c>
      <c r="Y20" s="31">
        <v>0</v>
      </c>
      <c r="Z20" s="73">
        <f t="shared" si="24"/>
        <v>0</v>
      </c>
      <c r="AA20" s="31">
        <v>0</v>
      </c>
      <c r="AB20" s="73">
        <f t="shared" si="25"/>
        <v>0</v>
      </c>
      <c r="AC20" s="31">
        <v>0</v>
      </c>
      <c r="AD20" s="73">
        <f t="shared" si="26"/>
        <v>0</v>
      </c>
      <c r="AE20" s="31">
        <v>0</v>
      </c>
      <c r="AF20" s="73">
        <f t="shared" si="27"/>
        <v>0</v>
      </c>
      <c r="AG20" s="93">
        <f t="shared" si="28"/>
        <v>0</v>
      </c>
      <c r="AH20" s="31">
        <v>0</v>
      </c>
      <c r="AI20" s="101">
        <f t="shared" si="29"/>
        <v>0</v>
      </c>
      <c r="AJ20" s="109">
        <v>0</v>
      </c>
      <c r="AK20" s="110">
        <v>0</v>
      </c>
      <c r="AL20" s="111">
        <v>0</v>
      </c>
      <c r="AM20" s="112">
        <v>0</v>
      </c>
      <c r="AN20" s="92"/>
      <c r="AO20" s="37">
        <f t="shared" si="30"/>
        <v>4.2</v>
      </c>
      <c r="AP20" s="94">
        <f t="shared" si="31"/>
        <v>2.9400000000000004</v>
      </c>
      <c r="AQ20" s="99">
        <f t="shared" si="32"/>
        <v>2.31</v>
      </c>
      <c r="AR20" s="100">
        <f t="shared" si="33"/>
        <v>2.7154050000000001</v>
      </c>
      <c r="AS20" s="95">
        <f t="shared" si="34"/>
        <v>1.9740000000000002</v>
      </c>
      <c r="AT20" s="40">
        <f t="shared" si="35"/>
        <v>2.3204370000000001</v>
      </c>
      <c r="AU20" s="96">
        <f t="shared" si="36"/>
        <v>1.7220000000000002</v>
      </c>
      <c r="AV20" s="96">
        <f t="shared" si="37"/>
        <v>2.0242110000000002</v>
      </c>
      <c r="AW20" s="39">
        <f t="shared" si="38"/>
        <v>1.3775999999999999</v>
      </c>
      <c r="AX20" s="39">
        <f t="shared" si="39"/>
        <v>1.6193687999999999</v>
      </c>
      <c r="AY20" s="43">
        <f t="shared" si="40"/>
        <v>0.84000000000000008</v>
      </c>
      <c r="AZ20" s="42">
        <f t="shared" si="41"/>
        <v>0.42000000000000004</v>
      </c>
      <c r="BA20" s="44">
        <f t="shared" si="42"/>
        <v>0.252</v>
      </c>
      <c r="BB20" s="47">
        <f t="shared" si="43"/>
        <v>0</v>
      </c>
      <c r="BC20" s="49">
        <f t="shared" si="44"/>
        <v>0.16800000000000001</v>
      </c>
      <c r="BD20" s="50">
        <f t="shared" si="45"/>
        <v>8.4000000000000005E-2</v>
      </c>
      <c r="BE20" s="51">
        <f t="shared" si="46"/>
        <v>8.4000000000000005E-2</v>
      </c>
      <c r="BF20" s="52">
        <f t="shared" si="47"/>
        <v>0.16800000000000001</v>
      </c>
      <c r="BG20" s="53">
        <f t="shared" si="48"/>
        <v>0.252</v>
      </c>
      <c r="BH20" s="5"/>
    </row>
    <row r="21" spans="1:60" s="12" customFormat="1" ht="25.15" customHeight="1" x14ac:dyDescent="0.25">
      <c r="A21" s="58" t="s">
        <v>73</v>
      </c>
      <c r="B21" s="28">
        <v>9.6</v>
      </c>
      <c r="C21" s="28">
        <f>X21</f>
        <v>0</v>
      </c>
      <c r="D21" s="28">
        <f>Z21</f>
        <v>0</v>
      </c>
      <c r="E21" s="28">
        <f>AB21</f>
        <v>0</v>
      </c>
      <c r="F21" s="28">
        <f>AD21</f>
        <v>0</v>
      </c>
      <c r="G21" s="28">
        <f>AF21</f>
        <v>0</v>
      </c>
      <c r="H21" s="28">
        <f>AI21</f>
        <v>0</v>
      </c>
      <c r="I21" s="82">
        <f>AJ21</f>
        <v>0</v>
      </c>
      <c r="J21" s="81">
        <f>AK21</f>
        <v>0</v>
      </c>
      <c r="K21" s="82">
        <f>AL21</f>
        <v>0</v>
      </c>
      <c r="L21" s="29">
        <f>AM21</f>
        <v>0</v>
      </c>
      <c r="M21" s="30">
        <f>SUM(B21:L21)</f>
        <v>9.6</v>
      </c>
      <c r="N21" s="154">
        <v>12</v>
      </c>
      <c r="O21" s="6"/>
      <c r="P21" s="136"/>
      <c r="Q21" s="21"/>
      <c r="R21" s="102"/>
      <c r="S21" s="108"/>
      <c r="T21" s="107"/>
      <c r="U21" s="31">
        <v>0</v>
      </c>
      <c r="V21" s="79">
        <f t="shared" si="22"/>
        <v>0</v>
      </c>
      <c r="W21" s="31">
        <v>0</v>
      </c>
      <c r="X21" s="73">
        <f t="shared" si="23"/>
        <v>0</v>
      </c>
      <c r="Y21" s="31">
        <v>0</v>
      </c>
      <c r="Z21" s="73">
        <f t="shared" si="24"/>
        <v>0</v>
      </c>
      <c r="AA21" s="31">
        <v>0</v>
      </c>
      <c r="AB21" s="73">
        <f t="shared" si="25"/>
        <v>0</v>
      </c>
      <c r="AC21" s="31">
        <v>0</v>
      </c>
      <c r="AD21" s="73">
        <f t="shared" si="26"/>
        <v>0</v>
      </c>
      <c r="AE21" s="31">
        <v>0</v>
      </c>
      <c r="AF21" s="73">
        <f t="shared" si="27"/>
        <v>0</v>
      </c>
      <c r="AG21" s="93">
        <f t="shared" si="28"/>
        <v>0</v>
      </c>
      <c r="AH21" s="31">
        <v>0</v>
      </c>
      <c r="AI21" s="101">
        <f t="shared" si="29"/>
        <v>0</v>
      </c>
      <c r="AJ21" s="109">
        <v>0</v>
      </c>
      <c r="AK21" s="110">
        <v>0</v>
      </c>
      <c r="AL21" s="111">
        <v>0</v>
      </c>
      <c r="AM21" s="112">
        <v>0</v>
      </c>
      <c r="AN21" s="92"/>
      <c r="AO21" s="37">
        <f t="shared" si="30"/>
        <v>4.8</v>
      </c>
      <c r="AP21" s="94">
        <f t="shared" si="31"/>
        <v>3.36</v>
      </c>
      <c r="AQ21" s="99">
        <f t="shared" si="32"/>
        <v>2.64</v>
      </c>
      <c r="AR21" s="100">
        <f t="shared" si="33"/>
        <v>3.0852096000000002</v>
      </c>
      <c r="AS21" s="95">
        <f t="shared" si="34"/>
        <v>2.2560000000000002</v>
      </c>
      <c r="AT21" s="40">
        <f t="shared" si="35"/>
        <v>2.6364518400000003</v>
      </c>
      <c r="AU21" s="96">
        <f t="shared" si="36"/>
        <v>1.968</v>
      </c>
      <c r="AV21" s="96">
        <f t="shared" si="37"/>
        <v>2.2998835199999998</v>
      </c>
      <c r="AW21" s="39">
        <f t="shared" si="38"/>
        <v>1.5743999999999998</v>
      </c>
      <c r="AX21" s="39">
        <f t="shared" si="39"/>
        <v>1.8399068159999998</v>
      </c>
      <c r="AY21" s="43">
        <f t="shared" si="40"/>
        <v>0.96</v>
      </c>
      <c r="AZ21" s="42">
        <f t="shared" si="41"/>
        <v>0.48</v>
      </c>
      <c r="BA21" s="44">
        <f t="shared" si="42"/>
        <v>0.28800000000000003</v>
      </c>
      <c r="BB21" s="47">
        <f t="shared" si="43"/>
        <v>0</v>
      </c>
      <c r="BC21" s="49">
        <f t="shared" si="44"/>
        <v>0.192</v>
      </c>
      <c r="BD21" s="50">
        <f t="shared" si="45"/>
        <v>9.6000000000000002E-2</v>
      </c>
      <c r="BE21" s="51">
        <f t="shared" si="46"/>
        <v>9.6000000000000002E-2</v>
      </c>
      <c r="BF21" s="52">
        <f t="shared" si="47"/>
        <v>0.192</v>
      </c>
      <c r="BG21" s="53">
        <f t="shared" si="48"/>
        <v>0.28800000000000003</v>
      </c>
      <c r="BH21" s="5"/>
    </row>
    <row r="22" spans="1:60" s="12" customFormat="1" ht="25.15" customHeight="1" x14ac:dyDescent="0.25">
      <c r="A22" s="58" t="s">
        <v>82</v>
      </c>
      <c r="B22" s="28">
        <v>9.6</v>
      </c>
      <c r="C22" s="28">
        <f>X22</f>
        <v>0</v>
      </c>
      <c r="D22" s="28">
        <f>Z22</f>
        <v>0</v>
      </c>
      <c r="E22" s="28">
        <f>AB22</f>
        <v>0</v>
      </c>
      <c r="F22" s="28">
        <f>AD22</f>
        <v>0</v>
      </c>
      <c r="G22" s="28">
        <f>AF22</f>
        <v>0</v>
      </c>
      <c r="H22" s="28">
        <f>AI22</f>
        <v>0</v>
      </c>
      <c r="I22" s="82">
        <f>AJ22</f>
        <v>0</v>
      </c>
      <c r="J22" s="81">
        <f>AK22</f>
        <v>0</v>
      </c>
      <c r="K22" s="82">
        <f>AL22</f>
        <v>0</v>
      </c>
      <c r="L22" s="29">
        <f>AM22</f>
        <v>0</v>
      </c>
      <c r="M22" s="30">
        <f>SUM(B22:L22)</f>
        <v>9.6</v>
      </c>
      <c r="N22" s="154">
        <v>13</v>
      </c>
      <c r="O22" s="6"/>
      <c r="P22" s="136"/>
      <c r="Q22" s="21"/>
      <c r="R22" s="102"/>
      <c r="S22" s="108"/>
      <c r="T22" s="107"/>
      <c r="U22" s="31">
        <v>0</v>
      </c>
      <c r="V22" s="79">
        <f t="shared" si="22"/>
        <v>0</v>
      </c>
      <c r="W22" s="31">
        <v>0</v>
      </c>
      <c r="X22" s="73">
        <f t="shared" si="23"/>
        <v>0</v>
      </c>
      <c r="Y22" s="31">
        <v>0</v>
      </c>
      <c r="Z22" s="73">
        <f t="shared" si="24"/>
        <v>0</v>
      </c>
      <c r="AA22" s="31">
        <v>0</v>
      </c>
      <c r="AB22" s="73">
        <f t="shared" si="25"/>
        <v>0</v>
      </c>
      <c r="AC22" s="31">
        <v>0</v>
      </c>
      <c r="AD22" s="73">
        <f t="shared" si="26"/>
        <v>0</v>
      </c>
      <c r="AE22" s="31">
        <v>0</v>
      </c>
      <c r="AF22" s="73">
        <f t="shared" si="27"/>
        <v>0</v>
      </c>
      <c r="AG22" s="93">
        <f t="shared" si="28"/>
        <v>0</v>
      </c>
      <c r="AH22" s="31">
        <v>0</v>
      </c>
      <c r="AI22" s="101">
        <f t="shared" si="29"/>
        <v>0</v>
      </c>
      <c r="AJ22" s="109">
        <v>0</v>
      </c>
      <c r="AK22" s="110">
        <v>0</v>
      </c>
      <c r="AL22" s="111">
        <v>0</v>
      </c>
      <c r="AM22" s="112">
        <v>0</v>
      </c>
      <c r="AN22" s="92"/>
      <c r="AO22" s="37">
        <f t="shared" si="30"/>
        <v>4.8</v>
      </c>
      <c r="AP22" s="94">
        <f t="shared" si="31"/>
        <v>3.36</v>
      </c>
      <c r="AQ22" s="99">
        <f t="shared" si="32"/>
        <v>2.64</v>
      </c>
      <c r="AR22" s="100">
        <f t="shared" si="33"/>
        <v>3.2093445119999999</v>
      </c>
      <c r="AS22" s="95">
        <f t="shared" si="34"/>
        <v>2.2560000000000002</v>
      </c>
      <c r="AT22" s="40">
        <f t="shared" si="35"/>
        <v>2.7425307648000001</v>
      </c>
      <c r="AU22" s="96">
        <f t="shared" si="36"/>
        <v>1.968</v>
      </c>
      <c r="AV22" s="96">
        <f t="shared" si="37"/>
        <v>2.3924204543999998</v>
      </c>
      <c r="AW22" s="39">
        <f t="shared" si="38"/>
        <v>1.5743999999999998</v>
      </c>
      <c r="AX22" s="39">
        <f t="shared" si="39"/>
        <v>1.9139363635199997</v>
      </c>
      <c r="AY22" s="43">
        <f t="shared" si="40"/>
        <v>0.96</v>
      </c>
      <c r="AZ22" s="42">
        <f t="shared" si="41"/>
        <v>0.48</v>
      </c>
      <c r="BA22" s="44">
        <f t="shared" si="42"/>
        <v>0.28800000000000003</v>
      </c>
      <c r="BB22" s="47">
        <f t="shared" si="43"/>
        <v>0</v>
      </c>
      <c r="BC22" s="49">
        <f t="shared" si="44"/>
        <v>0.192</v>
      </c>
      <c r="BD22" s="50">
        <f t="shared" si="45"/>
        <v>9.6000000000000002E-2</v>
      </c>
      <c r="BE22" s="51">
        <f t="shared" si="46"/>
        <v>9.6000000000000002E-2</v>
      </c>
      <c r="BF22" s="52">
        <f t="shared" si="47"/>
        <v>0.192</v>
      </c>
      <c r="BG22" s="53">
        <f t="shared" si="48"/>
        <v>0.28800000000000003</v>
      </c>
      <c r="BH22" s="5"/>
    </row>
    <row r="23" spans="1:60" s="12" customFormat="1" ht="25.15" customHeight="1" x14ac:dyDescent="0.25">
      <c r="A23" s="58" t="s">
        <v>79</v>
      </c>
      <c r="B23" s="28">
        <v>8.8000000000000007</v>
      </c>
      <c r="C23" s="28">
        <f>X23</f>
        <v>0</v>
      </c>
      <c r="D23" s="28">
        <f>Z23</f>
        <v>0</v>
      </c>
      <c r="E23" s="28">
        <f>AB23</f>
        <v>0</v>
      </c>
      <c r="F23" s="28">
        <f>AD23</f>
        <v>0</v>
      </c>
      <c r="G23" s="28">
        <f>AF23</f>
        <v>0</v>
      </c>
      <c r="H23" s="28">
        <f>AI23</f>
        <v>0</v>
      </c>
      <c r="I23" s="82">
        <f>AJ23</f>
        <v>0</v>
      </c>
      <c r="J23" s="81">
        <f>AK23</f>
        <v>0</v>
      </c>
      <c r="K23" s="82">
        <f>AL23</f>
        <v>0</v>
      </c>
      <c r="L23" s="29">
        <f>AM23</f>
        <v>0</v>
      </c>
      <c r="M23" s="30">
        <f>SUM(B23:L23)</f>
        <v>8.8000000000000007</v>
      </c>
      <c r="N23" s="154">
        <v>14</v>
      </c>
      <c r="O23" s="6"/>
      <c r="P23" s="136"/>
      <c r="Q23" s="21"/>
      <c r="R23" s="102"/>
      <c r="S23" s="108"/>
      <c r="T23" s="107"/>
      <c r="U23" s="31">
        <v>0</v>
      </c>
      <c r="V23" s="79">
        <f t="shared" si="22"/>
        <v>0</v>
      </c>
      <c r="W23" s="31">
        <v>0</v>
      </c>
      <c r="X23" s="73">
        <f t="shared" si="23"/>
        <v>0</v>
      </c>
      <c r="Y23" s="31">
        <v>0</v>
      </c>
      <c r="Z23" s="73">
        <f t="shared" si="24"/>
        <v>0</v>
      </c>
      <c r="AA23" s="31">
        <v>0</v>
      </c>
      <c r="AB23" s="73">
        <f t="shared" si="25"/>
        <v>0</v>
      </c>
      <c r="AC23" s="31">
        <v>0</v>
      </c>
      <c r="AD23" s="73">
        <f t="shared" si="26"/>
        <v>0</v>
      </c>
      <c r="AE23" s="31">
        <v>0</v>
      </c>
      <c r="AF23" s="73">
        <f t="shared" si="27"/>
        <v>0</v>
      </c>
      <c r="AG23" s="93">
        <f t="shared" si="28"/>
        <v>0</v>
      </c>
      <c r="AH23" s="31">
        <v>0</v>
      </c>
      <c r="AI23" s="101">
        <f t="shared" si="29"/>
        <v>0</v>
      </c>
      <c r="AJ23" s="109">
        <v>0</v>
      </c>
      <c r="AK23" s="110">
        <v>0</v>
      </c>
      <c r="AL23" s="111">
        <v>0</v>
      </c>
      <c r="AM23" s="112">
        <v>0</v>
      </c>
      <c r="AN23" s="92"/>
      <c r="AO23" s="37">
        <f t="shared" si="30"/>
        <v>4.4000000000000004</v>
      </c>
      <c r="AP23" s="94">
        <f t="shared" si="31"/>
        <v>3.0800000000000005</v>
      </c>
      <c r="AQ23" s="99">
        <f t="shared" si="32"/>
        <v>2.4200000000000004</v>
      </c>
      <c r="AR23" s="100">
        <f t="shared" si="33"/>
        <v>2.8207940354000005</v>
      </c>
      <c r="AS23" s="95">
        <f t="shared" si="34"/>
        <v>2.0680000000000001</v>
      </c>
      <c r="AT23" s="40">
        <f t="shared" si="35"/>
        <v>2.4104967211599999</v>
      </c>
      <c r="AU23" s="96">
        <f t="shared" si="36"/>
        <v>1.8040000000000003</v>
      </c>
      <c r="AV23" s="96">
        <f t="shared" si="37"/>
        <v>2.1027737354800005</v>
      </c>
      <c r="AW23" s="39">
        <f t="shared" si="38"/>
        <v>1.4432</v>
      </c>
      <c r="AX23" s="39">
        <f t="shared" si="39"/>
        <v>1.682218988384</v>
      </c>
      <c r="AY23" s="43">
        <f t="shared" si="40"/>
        <v>0.88000000000000012</v>
      </c>
      <c r="AZ23" s="42">
        <f t="shared" si="41"/>
        <v>0.44000000000000006</v>
      </c>
      <c r="BA23" s="44">
        <f t="shared" si="42"/>
        <v>0.26400000000000001</v>
      </c>
      <c r="BB23" s="47">
        <f t="shared" si="43"/>
        <v>0</v>
      </c>
      <c r="BC23" s="49">
        <f t="shared" si="44"/>
        <v>0.17600000000000002</v>
      </c>
      <c r="BD23" s="50">
        <f t="shared" si="45"/>
        <v>8.8000000000000009E-2</v>
      </c>
      <c r="BE23" s="51">
        <f t="shared" si="46"/>
        <v>8.8000000000000009E-2</v>
      </c>
      <c r="BF23" s="52">
        <f t="shared" si="47"/>
        <v>0.17600000000000002</v>
      </c>
      <c r="BG23" s="53">
        <f t="shared" si="48"/>
        <v>0.26400000000000001</v>
      </c>
      <c r="BH23" s="5"/>
    </row>
    <row r="24" spans="1:60" s="12" customFormat="1" ht="25.15" customHeight="1" x14ac:dyDescent="0.25">
      <c r="A24" s="58" t="s">
        <v>83</v>
      </c>
      <c r="B24" s="28">
        <v>4</v>
      </c>
      <c r="C24" s="28">
        <v>2.7</v>
      </c>
      <c r="D24" s="28">
        <f>Z24</f>
        <v>0</v>
      </c>
      <c r="E24" s="28">
        <v>0.3</v>
      </c>
      <c r="F24" s="28">
        <f>AD24</f>
        <v>0</v>
      </c>
      <c r="G24" s="28">
        <f>AF24</f>
        <v>0</v>
      </c>
      <c r="H24" s="28">
        <f>AI24</f>
        <v>0</v>
      </c>
      <c r="I24" s="82">
        <f>AJ24</f>
        <v>0</v>
      </c>
      <c r="J24" s="81">
        <f>AK24</f>
        <v>0</v>
      </c>
      <c r="K24" s="82">
        <f>AL24</f>
        <v>0</v>
      </c>
      <c r="L24" s="29">
        <f>AM24</f>
        <v>0</v>
      </c>
      <c r="M24" s="30">
        <f>SUM(B24:L24)</f>
        <v>7</v>
      </c>
      <c r="N24" s="154">
        <v>15</v>
      </c>
      <c r="O24" s="6"/>
      <c r="P24" s="136"/>
      <c r="Q24" s="21"/>
      <c r="R24" s="102"/>
      <c r="S24" s="108"/>
      <c r="T24" s="107"/>
      <c r="U24" s="31">
        <v>0</v>
      </c>
      <c r="V24" s="79">
        <f t="shared" si="22"/>
        <v>0</v>
      </c>
      <c r="W24" s="31">
        <v>0</v>
      </c>
      <c r="X24" s="73">
        <f t="shared" si="23"/>
        <v>0</v>
      </c>
      <c r="Y24" s="31">
        <v>0</v>
      </c>
      <c r="Z24" s="73">
        <f t="shared" si="24"/>
        <v>0</v>
      </c>
      <c r="AA24" s="31">
        <v>0</v>
      </c>
      <c r="AB24" s="73">
        <f t="shared" si="25"/>
        <v>0</v>
      </c>
      <c r="AC24" s="31">
        <v>0</v>
      </c>
      <c r="AD24" s="73">
        <f t="shared" si="26"/>
        <v>0</v>
      </c>
      <c r="AE24" s="31">
        <v>0</v>
      </c>
      <c r="AF24" s="73">
        <f t="shared" si="27"/>
        <v>0</v>
      </c>
      <c r="AG24" s="93">
        <f t="shared" si="28"/>
        <v>0</v>
      </c>
      <c r="AH24" s="31">
        <v>0</v>
      </c>
      <c r="AI24" s="101">
        <f t="shared" si="29"/>
        <v>0</v>
      </c>
      <c r="AJ24" s="109">
        <v>0</v>
      </c>
      <c r="AK24" s="110">
        <v>0</v>
      </c>
      <c r="AL24" s="111">
        <v>0</v>
      </c>
      <c r="AM24" s="112">
        <v>0</v>
      </c>
      <c r="AN24" s="92"/>
      <c r="AO24" s="37">
        <f t="shared" si="30"/>
        <v>3.5000000000000004</v>
      </c>
      <c r="AP24" s="94">
        <f t="shared" si="31"/>
        <v>2.4500000000000002</v>
      </c>
      <c r="AQ24" s="99">
        <f t="shared" si="32"/>
        <v>1.9250000000000003</v>
      </c>
      <c r="AR24" s="100">
        <f t="shared" si="33"/>
        <v>2.1150783500000001</v>
      </c>
      <c r="AS24" s="95">
        <f t="shared" si="34"/>
        <v>1.6450000000000002</v>
      </c>
      <c r="AT24" s="40">
        <f t="shared" si="35"/>
        <v>1.8074305900000003</v>
      </c>
      <c r="AU24" s="96">
        <f t="shared" si="36"/>
        <v>1.4350000000000001</v>
      </c>
      <c r="AV24" s="96">
        <f t="shared" si="37"/>
        <v>1.57669477</v>
      </c>
      <c r="AW24" s="39">
        <f t="shared" si="38"/>
        <v>1.1479999999999999</v>
      </c>
      <c r="AX24" s="39">
        <f t="shared" si="39"/>
        <v>1.261355816</v>
      </c>
      <c r="AY24" s="43">
        <f t="shared" si="40"/>
        <v>0.70000000000000007</v>
      </c>
      <c r="AZ24" s="42">
        <f t="shared" si="41"/>
        <v>0.35000000000000003</v>
      </c>
      <c r="BA24" s="44">
        <f t="shared" si="42"/>
        <v>0.21000000000000002</v>
      </c>
      <c r="BB24" s="47">
        <f t="shared" si="43"/>
        <v>0</v>
      </c>
      <c r="BC24" s="49">
        <f t="shared" si="44"/>
        <v>0.14000000000000001</v>
      </c>
      <c r="BD24" s="50">
        <f t="shared" si="45"/>
        <v>7.0000000000000007E-2</v>
      </c>
      <c r="BE24" s="51">
        <f t="shared" si="46"/>
        <v>7.0000000000000007E-2</v>
      </c>
      <c r="BF24" s="52">
        <f t="shared" si="47"/>
        <v>0.14000000000000001</v>
      </c>
      <c r="BG24" s="53">
        <f t="shared" si="48"/>
        <v>0.21000000000000002</v>
      </c>
      <c r="BH24" s="5"/>
    </row>
    <row r="25" spans="1:60" s="12" customFormat="1" ht="25.15" customHeight="1" x14ac:dyDescent="0.25">
      <c r="A25" s="58" t="s">
        <v>93</v>
      </c>
      <c r="B25" s="28">
        <v>2.8</v>
      </c>
      <c r="C25" s="28">
        <f>X25</f>
        <v>0</v>
      </c>
      <c r="D25" s="28">
        <f>Z25</f>
        <v>0</v>
      </c>
      <c r="E25" s="28">
        <f>AB25</f>
        <v>0</v>
      </c>
      <c r="F25" s="28">
        <f>AD25</f>
        <v>0</v>
      </c>
      <c r="G25" s="28">
        <f>AF25</f>
        <v>0</v>
      </c>
      <c r="H25" s="28">
        <v>1.5</v>
      </c>
      <c r="I25" s="82">
        <f>AJ25</f>
        <v>0</v>
      </c>
      <c r="J25" s="81">
        <f>AK25</f>
        <v>0</v>
      </c>
      <c r="K25" s="82">
        <f>AL25</f>
        <v>0</v>
      </c>
      <c r="L25" s="29">
        <v>1.06</v>
      </c>
      <c r="M25" s="30">
        <f>SUM(B25:L25)</f>
        <v>5.3599999999999994</v>
      </c>
      <c r="N25" s="154">
        <v>16</v>
      </c>
      <c r="O25" s="6"/>
      <c r="P25" s="136"/>
      <c r="Q25" s="21"/>
      <c r="R25" s="102"/>
      <c r="S25" s="108"/>
      <c r="T25" s="107"/>
      <c r="U25" s="31">
        <v>0</v>
      </c>
      <c r="V25" s="79">
        <f t="shared" si="22"/>
        <v>0</v>
      </c>
      <c r="W25" s="31">
        <v>0</v>
      </c>
      <c r="X25" s="73">
        <f t="shared" si="23"/>
        <v>0</v>
      </c>
      <c r="Y25" s="31">
        <v>0</v>
      </c>
      <c r="Z25" s="73">
        <f t="shared" si="24"/>
        <v>0</v>
      </c>
      <c r="AA25" s="31">
        <v>0</v>
      </c>
      <c r="AB25" s="73">
        <f t="shared" si="25"/>
        <v>0</v>
      </c>
      <c r="AC25" s="31">
        <v>0</v>
      </c>
      <c r="AD25" s="73">
        <f t="shared" si="26"/>
        <v>0</v>
      </c>
      <c r="AE25" s="31">
        <v>0</v>
      </c>
      <c r="AF25" s="73">
        <f t="shared" si="27"/>
        <v>0</v>
      </c>
      <c r="AG25" s="93">
        <f t="shared" si="28"/>
        <v>0</v>
      </c>
      <c r="AH25" s="31">
        <v>0</v>
      </c>
      <c r="AI25" s="101">
        <f t="shared" si="29"/>
        <v>0</v>
      </c>
      <c r="AJ25" s="109">
        <v>0</v>
      </c>
      <c r="AK25" s="110">
        <v>0</v>
      </c>
      <c r="AL25" s="111">
        <v>0</v>
      </c>
      <c r="AM25" s="112">
        <v>0</v>
      </c>
      <c r="AN25" s="92"/>
      <c r="AO25" s="37">
        <f t="shared" si="30"/>
        <v>2.1499999999999995</v>
      </c>
      <c r="AP25" s="94">
        <f t="shared" si="31"/>
        <v>1.5049999999999997</v>
      </c>
      <c r="AQ25" s="99">
        <f t="shared" si="32"/>
        <v>1.1824999999999997</v>
      </c>
      <c r="AR25" s="100">
        <f t="shared" si="33"/>
        <v>1.3151640127999997</v>
      </c>
      <c r="AS25" s="95">
        <f t="shared" si="34"/>
        <v>1.0104999999999997</v>
      </c>
      <c r="AT25" s="40">
        <f t="shared" si="35"/>
        <v>1.1238674291199997</v>
      </c>
      <c r="AU25" s="96">
        <f t="shared" si="36"/>
        <v>0.88149999999999984</v>
      </c>
      <c r="AV25" s="96">
        <f t="shared" si="37"/>
        <v>0.98039499135999986</v>
      </c>
      <c r="AW25" s="39">
        <f t="shared" si="38"/>
        <v>0.70519999999999972</v>
      </c>
      <c r="AX25" s="39">
        <f t="shared" si="39"/>
        <v>0.78431599308799971</v>
      </c>
      <c r="AY25" s="43">
        <f t="shared" si="40"/>
        <v>0.42999999999999988</v>
      </c>
      <c r="AZ25" s="42">
        <f t="shared" si="41"/>
        <v>0.21499999999999994</v>
      </c>
      <c r="BA25" s="44">
        <f t="shared" si="42"/>
        <v>0.12899999999999998</v>
      </c>
      <c r="BB25" s="47">
        <f t="shared" si="43"/>
        <v>0</v>
      </c>
      <c r="BC25" s="49">
        <f t="shared" si="44"/>
        <v>8.5999999999999979E-2</v>
      </c>
      <c r="BD25" s="50">
        <f t="shared" si="45"/>
        <v>4.299999999999999E-2</v>
      </c>
      <c r="BE25" s="51">
        <f t="shared" si="46"/>
        <v>4.299999999999999E-2</v>
      </c>
      <c r="BF25" s="52">
        <f t="shared" si="47"/>
        <v>8.5999999999999979E-2</v>
      </c>
      <c r="BG25" s="53">
        <f t="shared" si="48"/>
        <v>0.12899999999999998</v>
      </c>
      <c r="BH25" s="5"/>
    </row>
    <row r="26" spans="1:60" s="12" customFormat="1" ht="25.15" customHeight="1" x14ac:dyDescent="0.25">
      <c r="A26" s="58" t="s">
        <v>81</v>
      </c>
      <c r="B26" s="28">
        <v>1.2</v>
      </c>
      <c r="C26" s="28">
        <f>X26</f>
        <v>0</v>
      </c>
      <c r="D26" s="28">
        <f>Z26</f>
        <v>0</v>
      </c>
      <c r="E26" s="28">
        <v>3.3</v>
      </c>
      <c r="F26" s="28">
        <f>AD26</f>
        <v>0</v>
      </c>
      <c r="G26" s="28">
        <f>AF26</f>
        <v>0</v>
      </c>
      <c r="H26" s="28">
        <f>AI26</f>
        <v>0</v>
      </c>
      <c r="I26" s="82">
        <f>AJ26</f>
        <v>0</v>
      </c>
      <c r="J26" s="81">
        <f>AK26</f>
        <v>0</v>
      </c>
      <c r="K26" s="82">
        <f>AL26</f>
        <v>0</v>
      </c>
      <c r="L26" s="29">
        <f>AM26</f>
        <v>0</v>
      </c>
      <c r="M26" s="30">
        <f>SUM(B26:L26)</f>
        <v>4.5</v>
      </c>
      <c r="N26" s="154">
        <v>17</v>
      </c>
      <c r="O26" s="6"/>
      <c r="P26" s="136"/>
      <c r="Q26" s="21"/>
      <c r="R26" s="102"/>
      <c r="S26" s="108"/>
      <c r="T26" s="107"/>
      <c r="U26" s="31">
        <v>0</v>
      </c>
      <c r="V26" s="79">
        <f t="shared" si="22"/>
        <v>0</v>
      </c>
      <c r="W26" s="31">
        <v>0</v>
      </c>
      <c r="X26" s="73">
        <f t="shared" si="23"/>
        <v>0</v>
      </c>
      <c r="Y26" s="31">
        <v>0</v>
      </c>
      <c r="Z26" s="73">
        <f t="shared" si="24"/>
        <v>0</v>
      </c>
      <c r="AA26" s="31">
        <v>0</v>
      </c>
      <c r="AB26" s="73">
        <f t="shared" si="25"/>
        <v>0</v>
      </c>
      <c r="AC26" s="31">
        <v>0</v>
      </c>
      <c r="AD26" s="73">
        <f t="shared" si="26"/>
        <v>0</v>
      </c>
      <c r="AE26" s="31">
        <v>0</v>
      </c>
      <c r="AF26" s="73">
        <f t="shared" si="27"/>
        <v>0</v>
      </c>
      <c r="AG26" s="93">
        <f t="shared" si="28"/>
        <v>0</v>
      </c>
      <c r="AH26" s="31">
        <v>0</v>
      </c>
      <c r="AI26" s="101">
        <f t="shared" si="29"/>
        <v>0</v>
      </c>
      <c r="AJ26" s="109">
        <v>0</v>
      </c>
      <c r="AK26" s="110">
        <v>0</v>
      </c>
      <c r="AL26" s="111">
        <v>0</v>
      </c>
      <c r="AM26" s="112">
        <v>0</v>
      </c>
      <c r="AN26" s="92"/>
      <c r="AO26" s="37">
        <f t="shared" si="30"/>
        <v>2.25</v>
      </c>
      <c r="AP26" s="94">
        <f t="shared" si="31"/>
        <v>1.575</v>
      </c>
      <c r="AQ26" s="99">
        <f t="shared" si="32"/>
        <v>1.2375</v>
      </c>
      <c r="AR26" s="100">
        <f t="shared" si="33"/>
        <v>1.3819205030399999</v>
      </c>
      <c r="AS26" s="95">
        <f t="shared" si="34"/>
        <v>1.0574999999999999</v>
      </c>
      <c r="AT26" s="40">
        <f t="shared" si="35"/>
        <v>1.1809138844159999</v>
      </c>
      <c r="AU26" s="96">
        <f t="shared" si="36"/>
        <v>0.92249999999999999</v>
      </c>
      <c r="AV26" s="96">
        <f t="shared" si="37"/>
        <v>1.0301589204479999</v>
      </c>
      <c r="AW26" s="39">
        <f t="shared" si="38"/>
        <v>0.73799999999999988</v>
      </c>
      <c r="AX26" s="39">
        <f t="shared" si="39"/>
        <v>0.82412713635839985</v>
      </c>
      <c r="AY26" s="43">
        <f t="shared" si="40"/>
        <v>0.44999999999999996</v>
      </c>
      <c r="AZ26" s="42">
        <f t="shared" si="41"/>
        <v>0.22499999999999998</v>
      </c>
      <c r="BA26" s="44">
        <f t="shared" si="42"/>
        <v>0.13500000000000001</v>
      </c>
      <c r="BB26" s="47">
        <f t="shared" si="43"/>
        <v>0</v>
      </c>
      <c r="BC26" s="49">
        <f t="shared" si="44"/>
        <v>0.09</v>
      </c>
      <c r="BD26" s="50">
        <f t="shared" si="45"/>
        <v>4.4999999999999998E-2</v>
      </c>
      <c r="BE26" s="51">
        <f t="shared" si="46"/>
        <v>4.4999999999999998E-2</v>
      </c>
      <c r="BF26" s="52">
        <f t="shared" si="47"/>
        <v>0.09</v>
      </c>
      <c r="BG26" s="53">
        <f t="shared" si="48"/>
        <v>0.13500000000000001</v>
      </c>
      <c r="BH26" s="5"/>
    </row>
    <row r="27" spans="1:60" s="12" customFormat="1" ht="25.15" customHeight="1" x14ac:dyDescent="0.25">
      <c r="A27" s="58" t="s">
        <v>80</v>
      </c>
      <c r="B27" s="28">
        <v>3.2</v>
      </c>
      <c r="C27" s="28">
        <f>X27</f>
        <v>0</v>
      </c>
      <c r="D27" s="28">
        <f>Z27</f>
        <v>0</v>
      </c>
      <c r="E27" s="28">
        <f>AB27</f>
        <v>0</v>
      </c>
      <c r="F27" s="28">
        <f>AD27</f>
        <v>0</v>
      </c>
      <c r="G27" s="28">
        <f>AF27</f>
        <v>0</v>
      </c>
      <c r="H27" s="28">
        <f>AI27</f>
        <v>0</v>
      </c>
      <c r="I27" s="82">
        <f>AJ27</f>
        <v>0</v>
      </c>
      <c r="J27" s="81">
        <f>AK27</f>
        <v>0</v>
      </c>
      <c r="K27" s="82">
        <f>AL27</f>
        <v>0</v>
      </c>
      <c r="L27" s="29">
        <f>AM27</f>
        <v>0</v>
      </c>
      <c r="M27" s="30">
        <f>SUM(B27:L27)</f>
        <v>3.2</v>
      </c>
      <c r="N27" s="154">
        <v>18</v>
      </c>
      <c r="O27" s="6"/>
      <c r="P27" s="136"/>
      <c r="Q27" s="21"/>
      <c r="R27" s="102"/>
      <c r="S27" s="108"/>
      <c r="T27" s="107"/>
      <c r="U27" s="31">
        <v>0</v>
      </c>
      <c r="V27" s="79">
        <f t="shared" si="22"/>
        <v>0</v>
      </c>
      <c r="W27" s="31">
        <v>0</v>
      </c>
      <c r="X27" s="73">
        <f t="shared" si="23"/>
        <v>0</v>
      </c>
      <c r="Y27" s="31">
        <v>0</v>
      </c>
      <c r="Z27" s="73">
        <f t="shared" si="24"/>
        <v>0</v>
      </c>
      <c r="AA27" s="31">
        <v>0</v>
      </c>
      <c r="AB27" s="73">
        <f t="shared" si="25"/>
        <v>0</v>
      </c>
      <c r="AC27" s="31">
        <v>0</v>
      </c>
      <c r="AD27" s="73">
        <f t="shared" si="26"/>
        <v>0</v>
      </c>
      <c r="AE27" s="31">
        <v>0</v>
      </c>
      <c r="AF27" s="73">
        <f t="shared" si="27"/>
        <v>0</v>
      </c>
      <c r="AG27" s="93">
        <f t="shared" si="28"/>
        <v>0</v>
      </c>
      <c r="AH27" s="31">
        <v>0</v>
      </c>
      <c r="AI27" s="101">
        <f t="shared" si="29"/>
        <v>0</v>
      </c>
      <c r="AJ27" s="109">
        <v>0</v>
      </c>
      <c r="AK27" s="110">
        <v>0</v>
      </c>
      <c r="AL27" s="111">
        <v>0</v>
      </c>
      <c r="AM27" s="112">
        <v>0</v>
      </c>
      <c r="AN27" s="92"/>
      <c r="AO27" s="37">
        <f t="shared" si="30"/>
        <v>1.6</v>
      </c>
      <c r="AP27" s="94">
        <f t="shared" si="31"/>
        <v>1.1200000000000001</v>
      </c>
      <c r="AQ27" s="99">
        <f t="shared" si="32"/>
        <v>0.88</v>
      </c>
      <c r="AR27" s="100">
        <f t="shared" si="33"/>
        <v>0.97026540913280002</v>
      </c>
      <c r="AS27" s="95">
        <f t="shared" si="34"/>
        <v>0.752</v>
      </c>
      <c r="AT27" s="40">
        <f t="shared" si="35"/>
        <v>0.82913589507712004</v>
      </c>
      <c r="AU27" s="96">
        <f t="shared" si="36"/>
        <v>0.65600000000000003</v>
      </c>
      <c r="AV27" s="96">
        <f t="shared" si="37"/>
        <v>0.72328875953536009</v>
      </c>
      <c r="AW27" s="39">
        <f t="shared" si="38"/>
        <v>0.52479999999999993</v>
      </c>
      <c r="AX27" s="39">
        <f t="shared" si="39"/>
        <v>0.5786310076282879</v>
      </c>
      <c r="AY27" s="43">
        <f t="shared" si="40"/>
        <v>0.32</v>
      </c>
      <c r="AZ27" s="42">
        <f t="shared" si="41"/>
        <v>0.16</v>
      </c>
      <c r="BA27" s="44">
        <f t="shared" si="42"/>
        <v>9.6000000000000002E-2</v>
      </c>
      <c r="BB27" s="47">
        <f t="shared" si="43"/>
        <v>0</v>
      </c>
      <c r="BC27" s="49">
        <f t="shared" si="44"/>
        <v>6.4000000000000001E-2</v>
      </c>
      <c r="BD27" s="50">
        <f t="shared" si="45"/>
        <v>3.2000000000000001E-2</v>
      </c>
      <c r="BE27" s="51">
        <f t="shared" si="46"/>
        <v>3.2000000000000001E-2</v>
      </c>
      <c r="BF27" s="52">
        <f t="shared" si="47"/>
        <v>6.4000000000000001E-2</v>
      </c>
      <c r="BG27" s="53">
        <f t="shared" si="48"/>
        <v>9.6000000000000002E-2</v>
      </c>
      <c r="BH27" s="5"/>
    </row>
    <row r="28" spans="1:60" s="12" customFormat="1" ht="25.15" customHeight="1" x14ac:dyDescent="0.25">
      <c r="A28" s="58" t="s">
        <v>75</v>
      </c>
      <c r="B28" s="28">
        <v>1.2</v>
      </c>
      <c r="C28" s="28">
        <f>X28</f>
        <v>0</v>
      </c>
      <c r="D28" s="28">
        <f>Z28</f>
        <v>0</v>
      </c>
      <c r="E28" s="28">
        <f>AB28</f>
        <v>0</v>
      </c>
      <c r="F28" s="28">
        <f>AD28</f>
        <v>0</v>
      </c>
      <c r="G28" s="28">
        <f>AF28</f>
        <v>0</v>
      </c>
      <c r="H28" s="28">
        <v>0.2</v>
      </c>
      <c r="I28" s="82">
        <f>AJ28</f>
        <v>0</v>
      </c>
      <c r="J28" s="81">
        <f>AK28</f>
        <v>0</v>
      </c>
      <c r="K28" s="82">
        <f>AL28</f>
        <v>0</v>
      </c>
      <c r="L28" s="29">
        <f>AM28</f>
        <v>0</v>
      </c>
      <c r="M28" s="30">
        <f>SUM(B28:L28)</f>
        <v>1.4</v>
      </c>
      <c r="N28" s="154">
        <v>19</v>
      </c>
      <c r="O28" s="6"/>
      <c r="P28" s="136"/>
      <c r="Q28" s="21"/>
      <c r="R28" s="102"/>
      <c r="S28" s="108"/>
      <c r="T28" s="107"/>
      <c r="U28" s="31">
        <v>0</v>
      </c>
      <c r="V28" s="79">
        <f t="shared" si="22"/>
        <v>0</v>
      </c>
      <c r="W28" s="31">
        <v>0</v>
      </c>
      <c r="X28" s="73">
        <f t="shared" si="23"/>
        <v>0</v>
      </c>
      <c r="Y28" s="31">
        <v>0</v>
      </c>
      <c r="Z28" s="73">
        <f t="shared" si="24"/>
        <v>0</v>
      </c>
      <c r="AA28" s="31">
        <v>0</v>
      </c>
      <c r="AB28" s="73">
        <f t="shared" si="25"/>
        <v>0</v>
      </c>
      <c r="AC28" s="31">
        <v>0</v>
      </c>
      <c r="AD28" s="73">
        <f t="shared" si="26"/>
        <v>0</v>
      </c>
      <c r="AE28" s="31">
        <v>0</v>
      </c>
      <c r="AF28" s="73">
        <f t="shared" si="27"/>
        <v>0</v>
      </c>
      <c r="AG28" s="93">
        <f t="shared" si="28"/>
        <v>0</v>
      </c>
      <c r="AH28" s="31">
        <v>0</v>
      </c>
      <c r="AI28" s="101">
        <f t="shared" si="29"/>
        <v>0</v>
      </c>
      <c r="AJ28" s="109">
        <v>0</v>
      </c>
      <c r="AK28" s="110">
        <v>0</v>
      </c>
      <c r="AL28" s="111">
        <v>0</v>
      </c>
      <c r="AM28" s="112">
        <v>0</v>
      </c>
      <c r="AN28" s="92"/>
      <c r="AO28" s="37">
        <f t="shared" si="30"/>
        <v>0.7</v>
      </c>
      <c r="AP28" s="94">
        <f t="shared" si="31"/>
        <v>0.48999999999999994</v>
      </c>
      <c r="AQ28" s="99">
        <f t="shared" si="32"/>
        <v>0.38499999999999995</v>
      </c>
      <c r="AR28" s="100">
        <f t="shared" si="33"/>
        <v>0.41461109689999998</v>
      </c>
      <c r="AS28" s="95">
        <f t="shared" si="34"/>
        <v>0.32899999999999996</v>
      </c>
      <c r="AT28" s="40">
        <f t="shared" si="35"/>
        <v>0.35430402825999996</v>
      </c>
      <c r="AU28" s="96">
        <f t="shared" si="36"/>
        <v>0.28699999999999998</v>
      </c>
      <c r="AV28" s="96">
        <f t="shared" si="37"/>
        <v>0.30907372678</v>
      </c>
      <c r="AW28" s="39">
        <f t="shared" si="38"/>
        <v>0.22959999999999994</v>
      </c>
      <c r="AX28" s="39">
        <f t="shared" si="39"/>
        <v>0.24725898142399994</v>
      </c>
      <c r="AY28" s="43">
        <f t="shared" si="40"/>
        <v>0.13999999999999999</v>
      </c>
      <c r="AZ28" s="42">
        <f t="shared" si="41"/>
        <v>6.9999999999999993E-2</v>
      </c>
      <c r="BA28" s="44">
        <f t="shared" si="42"/>
        <v>4.1999999999999996E-2</v>
      </c>
      <c r="BB28" s="47">
        <f t="shared" si="43"/>
        <v>0</v>
      </c>
      <c r="BC28" s="49">
        <f t="shared" si="44"/>
        <v>2.7999999999999997E-2</v>
      </c>
      <c r="BD28" s="50">
        <f t="shared" si="45"/>
        <v>1.3999999999999999E-2</v>
      </c>
      <c r="BE28" s="51">
        <f t="shared" si="46"/>
        <v>1.3999999999999999E-2</v>
      </c>
      <c r="BF28" s="52">
        <f t="shared" si="47"/>
        <v>2.7999999999999997E-2</v>
      </c>
      <c r="BG28" s="53">
        <f t="shared" si="48"/>
        <v>4.1999999999999996E-2</v>
      </c>
      <c r="BH28" s="5"/>
    </row>
    <row r="29" spans="1:60" s="12" customFormat="1" ht="25.15" customHeight="1" x14ac:dyDescent="0.25">
      <c r="A29" s="58" t="s">
        <v>87</v>
      </c>
      <c r="B29" s="28">
        <f>V29</f>
        <v>0</v>
      </c>
      <c r="C29" s="28">
        <v>0.6</v>
      </c>
      <c r="D29" s="28">
        <f>Z29</f>
        <v>0</v>
      </c>
      <c r="E29" s="28">
        <f>AB29</f>
        <v>0</v>
      </c>
      <c r="F29" s="28">
        <f>AD29</f>
        <v>0</v>
      </c>
      <c r="G29" s="28">
        <f>AF29</f>
        <v>0</v>
      </c>
      <c r="H29" s="28">
        <v>0.5</v>
      </c>
      <c r="I29" s="82">
        <f>AJ29</f>
        <v>0</v>
      </c>
      <c r="J29" s="81">
        <f>AK29</f>
        <v>0</v>
      </c>
      <c r="K29" s="82">
        <f>AL29</f>
        <v>0</v>
      </c>
      <c r="L29" s="29">
        <v>0.22</v>
      </c>
      <c r="M29" s="30">
        <f>SUM(B29:L29)</f>
        <v>1.32</v>
      </c>
      <c r="N29" s="154">
        <v>20</v>
      </c>
      <c r="O29" s="6"/>
      <c r="P29" s="136"/>
      <c r="Q29" s="21"/>
      <c r="R29" s="102"/>
      <c r="S29" s="108"/>
      <c r="T29" s="107"/>
      <c r="U29" s="31">
        <v>0</v>
      </c>
      <c r="V29" s="79">
        <f t="shared" si="22"/>
        <v>0</v>
      </c>
      <c r="W29" s="31">
        <v>0</v>
      </c>
      <c r="X29" s="73">
        <f t="shared" si="23"/>
        <v>0</v>
      </c>
      <c r="Y29" s="31">
        <v>0</v>
      </c>
      <c r="Z29" s="73">
        <f t="shared" si="24"/>
        <v>0</v>
      </c>
      <c r="AA29" s="31">
        <v>0</v>
      </c>
      <c r="AB29" s="73">
        <f t="shared" si="25"/>
        <v>0</v>
      </c>
      <c r="AC29" s="31">
        <v>0</v>
      </c>
      <c r="AD29" s="73">
        <f t="shared" si="26"/>
        <v>0</v>
      </c>
      <c r="AE29" s="31">
        <v>0</v>
      </c>
      <c r="AF29" s="73">
        <f t="shared" si="27"/>
        <v>0</v>
      </c>
      <c r="AG29" s="93">
        <f t="shared" si="28"/>
        <v>0</v>
      </c>
      <c r="AH29" s="31">
        <v>0</v>
      </c>
      <c r="AI29" s="101">
        <f t="shared" si="29"/>
        <v>0</v>
      </c>
      <c r="AJ29" s="109">
        <v>0</v>
      </c>
      <c r="AK29" s="110">
        <v>0</v>
      </c>
      <c r="AL29" s="111">
        <v>0</v>
      </c>
      <c r="AM29" s="112">
        <v>0</v>
      </c>
      <c r="AN29" s="92"/>
      <c r="AO29" s="37">
        <f t="shared" si="30"/>
        <v>0.55000000000000004</v>
      </c>
      <c r="AP29" s="94">
        <f t="shared" si="31"/>
        <v>0.38500000000000006</v>
      </c>
      <c r="AQ29" s="99">
        <f t="shared" si="32"/>
        <v>0.30250000000000005</v>
      </c>
      <c r="AR29" s="100">
        <f t="shared" si="33"/>
        <v>0.31696680414080003</v>
      </c>
      <c r="AS29" s="95">
        <f t="shared" si="34"/>
        <v>0.25850000000000001</v>
      </c>
      <c r="AT29" s="40">
        <f t="shared" si="35"/>
        <v>0.27086254172031998</v>
      </c>
      <c r="AU29" s="96">
        <f t="shared" si="36"/>
        <v>0.22550000000000003</v>
      </c>
      <c r="AV29" s="96">
        <f t="shared" si="37"/>
        <v>0.23628434490496003</v>
      </c>
      <c r="AW29" s="39">
        <f t="shared" si="38"/>
        <v>0.1804</v>
      </c>
      <c r="AX29" s="39">
        <f t="shared" si="39"/>
        <v>0.18902747592396801</v>
      </c>
      <c r="AY29" s="43">
        <f t="shared" si="40"/>
        <v>0.11000000000000001</v>
      </c>
      <c r="AZ29" s="42">
        <f t="shared" si="41"/>
        <v>5.5000000000000007E-2</v>
      </c>
      <c r="BA29" s="44">
        <f t="shared" si="42"/>
        <v>3.3000000000000002E-2</v>
      </c>
      <c r="BB29" s="47">
        <f t="shared" si="43"/>
        <v>0</v>
      </c>
      <c r="BC29" s="49">
        <f t="shared" si="44"/>
        <v>2.2000000000000002E-2</v>
      </c>
      <c r="BD29" s="50">
        <f t="shared" si="45"/>
        <v>1.1000000000000001E-2</v>
      </c>
      <c r="BE29" s="51">
        <f t="shared" si="46"/>
        <v>1.1000000000000001E-2</v>
      </c>
      <c r="BF29" s="52">
        <f t="shared" si="47"/>
        <v>2.2000000000000002E-2</v>
      </c>
      <c r="BG29" s="53">
        <f t="shared" si="48"/>
        <v>3.3000000000000002E-2</v>
      </c>
      <c r="BH29" s="5"/>
    </row>
    <row r="30" spans="1:60" s="12" customFormat="1" ht="25.15" customHeight="1" x14ac:dyDescent="0.25">
      <c r="A30" s="58" t="s">
        <v>84</v>
      </c>
      <c r="B30" s="28">
        <f>V30</f>
        <v>0</v>
      </c>
      <c r="C30" s="28">
        <f>X30</f>
        <v>0</v>
      </c>
      <c r="D30" s="28">
        <f>Z30</f>
        <v>0</v>
      </c>
      <c r="E30" s="28">
        <f>AB30</f>
        <v>0</v>
      </c>
      <c r="F30" s="28">
        <f>AD30</f>
        <v>0</v>
      </c>
      <c r="G30" s="28">
        <f>AF30</f>
        <v>0</v>
      </c>
      <c r="H30" s="28">
        <f>AI30</f>
        <v>0</v>
      </c>
      <c r="I30" s="82">
        <f>AJ30</f>
        <v>0</v>
      </c>
      <c r="J30" s="81">
        <f>AK30</f>
        <v>0</v>
      </c>
      <c r="K30" s="82">
        <f>AL30</f>
        <v>0</v>
      </c>
      <c r="L30" s="29">
        <f>AM30</f>
        <v>0</v>
      </c>
      <c r="M30" s="30">
        <f>SUM(B30:L30)</f>
        <v>0</v>
      </c>
      <c r="N30" s="154">
        <v>21</v>
      </c>
      <c r="O30" s="6"/>
      <c r="P30" s="136"/>
      <c r="Q30" s="21"/>
      <c r="R30" s="102"/>
      <c r="S30" s="108"/>
      <c r="T30" s="107"/>
      <c r="U30" s="31">
        <v>0</v>
      </c>
      <c r="V30" s="79">
        <f t="shared" si="22"/>
        <v>0</v>
      </c>
      <c r="W30" s="31">
        <v>0</v>
      </c>
      <c r="X30" s="73">
        <f t="shared" si="23"/>
        <v>0</v>
      </c>
      <c r="Y30" s="31">
        <v>0</v>
      </c>
      <c r="Z30" s="73">
        <f t="shared" si="24"/>
        <v>0</v>
      </c>
      <c r="AA30" s="31">
        <v>0</v>
      </c>
      <c r="AB30" s="73">
        <f t="shared" si="25"/>
        <v>0</v>
      </c>
      <c r="AC30" s="31">
        <v>0</v>
      </c>
      <c r="AD30" s="73">
        <f t="shared" si="26"/>
        <v>0</v>
      </c>
      <c r="AE30" s="31">
        <v>0</v>
      </c>
      <c r="AF30" s="73">
        <f t="shared" si="27"/>
        <v>0</v>
      </c>
      <c r="AG30" s="93">
        <f t="shared" si="28"/>
        <v>0</v>
      </c>
      <c r="AH30" s="31">
        <v>0</v>
      </c>
      <c r="AI30" s="101">
        <f t="shared" si="29"/>
        <v>0</v>
      </c>
      <c r="AJ30" s="109">
        <v>0</v>
      </c>
      <c r="AK30" s="110">
        <v>0</v>
      </c>
      <c r="AL30" s="111">
        <v>0</v>
      </c>
      <c r="AM30" s="112">
        <v>0</v>
      </c>
      <c r="AN30" s="92"/>
      <c r="AO30" s="37">
        <f t="shared" si="30"/>
        <v>0</v>
      </c>
      <c r="AP30" s="94">
        <f t="shared" si="31"/>
        <v>0</v>
      </c>
      <c r="AQ30" s="99">
        <f t="shared" si="32"/>
        <v>0</v>
      </c>
      <c r="AR30" s="100">
        <f t="shared" si="33"/>
        <v>0</v>
      </c>
      <c r="AS30" s="95">
        <f t="shared" si="34"/>
        <v>0</v>
      </c>
      <c r="AT30" s="40">
        <f t="shared" si="35"/>
        <v>0</v>
      </c>
      <c r="AU30" s="96">
        <f t="shared" si="36"/>
        <v>0</v>
      </c>
      <c r="AV30" s="96">
        <f t="shared" si="37"/>
        <v>0</v>
      </c>
      <c r="AW30" s="39">
        <f t="shared" si="38"/>
        <v>0</v>
      </c>
      <c r="AX30" s="39">
        <f t="shared" si="39"/>
        <v>0</v>
      </c>
      <c r="AY30" s="43">
        <f t="shared" si="40"/>
        <v>0</v>
      </c>
      <c r="AZ30" s="42">
        <f t="shared" si="41"/>
        <v>0</v>
      </c>
      <c r="BA30" s="44">
        <f t="shared" si="42"/>
        <v>0</v>
      </c>
      <c r="BB30" s="47">
        <f t="shared" si="43"/>
        <v>0</v>
      </c>
      <c r="BC30" s="49">
        <f t="shared" si="44"/>
        <v>0</v>
      </c>
      <c r="BD30" s="50">
        <f t="shared" si="45"/>
        <v>0</v>
      </c>
      <c r="BE30" s="51">
        <f t="shared" si="46"/>
        <v>0</v>
      </c>
      <c r="BF30" s="52">
        <f t="shared" si="47"/>
        <v>0</v>
      </c>
      <c r="BG30" s="53">
        <f t="shared" si="48"/>
        <v>0</v>
      </c>
      <c r="BH30" s="5"/>
    </row>
    <row r="31" spans="1:60" s="12" customFormat="1" ht="25.15" customHeight="1" x14ac:dyDescent="0.25">
      <c r="A31" s="58" t="s">
        <v>90</v>
      </c>
      <c r="B31" s="28">
        <f>V31</f>
        <v>0</v>
      </c>
      <c r="C31" s="28">
        <f>X31</f>
        <v>0</v>
      </c>
      <c r="D31" s="28">
        <f>Z31</f>
        <v>0</v>
      </c>
      <c r="E31" s="28">
        <f>AB31</f>
        <v>0</v>
      </c>
      <c r="F31" s="28">
        <f>AD31</f>
        <v>0</v>
      </c>
      <c r="G31" s="28">
        <f>AF31</f>
        <v>0</v>
      </c>
      <c r="H31" s="28">
        <f>AI31</f>
        <v>0</v>
      </c>
      <c r="I31" s="82">
        <f>AJ31</f>
        <v>0</v>
      </c>
      <c r="J31" s="81">
        <f>AK31</f>
        <v>0</v>
      </c>
      <c r="K31" s="82">
        <f>AL31</f>
        <v>0</v>
      </c>
      <c r="L31" s="29">
        <f>AM31</f>
        <v>0</v>
      </c>
      <c r="M31" s="30">
        <f>SUM(B31:L31)</f>
        <v>0</v>
      </c>
      <c r="N31" s="154">
        <v>22</v>
      </c>
      <c r="O31" s="6"/>
      <c r="P31" s="136"/>
      <c r="Q31" s="21"/>
      <c r="R31" s="102"/>
      <c r="S31" s="108"/>
      <c r="T31" s="107"/>
      <c r="U31" s="31">
        <v>0</v>
      </c>
      <c r="V31" s="79">
        <f t="shared" si="22"/>
        <v>0</v>
      </c>
      <c r="W31" s="31">
        <v>0</v>
      </c>
      <c r="X31" s="73">
        <f t="shared" si="23"/>
        <v>0</v>
      </c>
      <c r="Y31" s="31">
        <v>0</v>
      </c>
      <c r="Z31" s="73">
        <f t="shared" si="24"/>
        <v>0</v>
      </c>
      <c r="AA31" s="31">
        <v>0</v>
      </c>
      <c r="AB31" s="73">
        <f t="shared" si="25"/>
        <v>0</v>
      </c>
      <c r="AC31" s="31">
        <v>0</v>
      </c>
      <c r="AD31" s="73">
        <f t="shared" si="26"/>
        <v>0</v>
      </c>
      <c r="AE31" s="31">
        <v>0</v>
      </c>
      <c r="AF31" s="73">
        <f t="shared" si="27"/>
        <v>0</v>
      </c>
      <c r="AG31" s="93">
        <f t="shared" si="28"/>
        <v>0</v>
      </c>
      <c r="AH31" s="31">
        <v>0</v>
      </c>
      <c r="AI31" s="101">
        <f t="shared" si="29"/>
        <v>0</v>
      </c>
      <c r="AJ31" s="109">
        <v>0</v>
      </c>
      <c r="AK31" s="110">
        <v>0</v>
      </c>
      <c r="AL31" s="111">
        <v>0</v>
      </c>
      <c r="AM31" s="112">
        <v>0</v>
      </c>
      <c r="AN31" s="92"/>
      <c r="AO31" s="37">
        <f t="shared" si="30"/>
        <v>0</v>
      </c>
      <c r="AP31" s="94">
        <f t="shared" si="31"/>
        <v>0</v>
      </c>
      <c r="AQ31" s="99">
        <f t="shared" si="32"/>
        <v>0</v>
      </c>
      <c r="AR31" s="100">
        <f t="shared" si="33"/>
        <v>0</v>
      </c>
      <c r="AS31" s="95">
        <f t="shared" si="34"/>
        <v>0</v>
      </c>
      <c r="AT31" s="40">
        <f t="shared" si="35"/>
        <v>0</v>
      </c>
      <c r="AU31" s="96">
        <f t="shared" si="36"/>
        <v>0</v>
      </c>
      <c r="AV31" s="96">
        <f t="shared" si="37"/>
        <v>0</v>
      </c>
      <c r="AW31" s="39">
        <f t="shared" si="38"/>
        <v>0</v>
      </c>
      <c r="AX31" s="39">
        <f t="shared" si="39"/>
        <v>0</v>
      </c>
      <c r="AY31" s="43">
        <f t="shared" si="40"/>
        <v>0</v>
      </c>
      <c r="AZ31" s="42">
        <f t="shared" si="41"/>
        <v>0</v>
      </c>
      <c r="BA31" s="44">
        <f t="shared" si="42"/>
        <v>0</v>
      </c>
      <c r="BB31" s="47">
        <f t="shared" si="43"/>
        <v>0</v>
      </c>
      <c r="BC31" s="49">
        <f t="shared" si="44"/>
        <v>0</v>
      </c>
      <c r="BD31" s="50">
        <f t="shared" si="45"/>
        <v>0</v>
      </c>
      <c r="BE31" s="51">
        <f t="shared" si="46"/>
        <v>0</v>
      </c>
      <c r="BF31" s="52">
        <f t="shared" si="47"/>
        <v>0</v>
      </c>
      <c r="BG31" s="53">
        <f t="shared" si="48"/>
        <v>0</v>
      </c>
      <c r="BH31" s="5"/>
    </row>
    <row r="32" spans="1:60" s="12" customFormat="1" ht="25.15" customHeight="1" x14ac:dyDescent="0.25">
      <c r="A32" s="140" t="s">
        <v>94</v>
      </c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6"/>
      <c r="P32" s="136"/>
      <c r="Q32" s="21"/>
      <c r="R32" s="113"/>
      <c r="S32" s="114"/>
      <c r="T32" s="115"/>
      <c r="U32" s="31"/>
      <c r="V32" s="79"/>
      <c r="W32" s="31"/>
      <c r="X32" s="73"/>
      <c r="Y32" s="31"/>
      <c r="Z32" s="73"/>
      <c r="AA32" s="31"/>
      <c r="AB32" s="73"/>
      <c r="AC32" s="31"/>
      <c r="AD32" s="73"/>
      <c r="AE32" s="31"/>
      <c r="AF32" s="73"/>
      <c r="AG32" s="93"/>
      <c r="AH32" s="31"/>
      <c r="AI32" s="101"/>
      <c r="AJ32" s="109"/>
      <c r="AK32" s="110"/>
      <c r="AL32" s="111"/>
      <c r="AM32" s="112"/>
      <c r="AN32" s="92"/>
      <c r="AO32" s="37"/>
      <c r="AP32" s="94"/>
      <c r="AQ32" s="99"/>
      <c r="AR32" s="100"/>
      <c r="AS32" s="95"/>
      <c r="AT32" s="40"/>
      <c r="AU32" s="96"/>
      <c r="AV32" s="96"/>
      <c r="AW32" s="39"/>
      <c r="AX32" s="39"/>
      <c r="AY32" s="43"/>
      <c r="AZ32" s="42"/>
      <c r="BA32" s="44"/>
      <c r="BB32" s="47"/>
      <c r="BC32" s="49"/>
      <c r="BD32" s="50"/>
      <c r="BE32" s="51"/>
      <c r="BF32" s="52"/>
      <c r="BG32" s="53"/>
    </row>
    <row r="33" spans="1:59" s="12" customFormat="1" ht="28.5" customHeight="1" x14ac:dyDescent="0.25">
      <c r="A33" s="141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P33" s="136"/>
      <c r="Q33" s="21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74"/>
      <c r="AH33" s="17"/>
      <c r="AI33" s="17"/>
      <c r="AJ33" s="22"/>
      <c r="AK33" s="22"/>
      <c r="AL33" s="22"/>
      <c r="AM33" s="22"/>
      <c r="AN33" s="22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</row>
    <row r="34" spans="1:59" s="59" customFormat="1" ht="30" customHeight="1" x14ac:dyDescent="0.25">
      <c r="A34" s="59" t="s">
        <v>95</v>
      </c>
      <c r="M34" s="60"/>
      <c r="N34" s="60"/>
      <c r="O34" s="60"/>
      <c r="P34" s="136"/>
      <c r="Q34" s="61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75"/>
      <c r="AH34" s="19"/>
      <c r="AI34" s="19"/>
      <c r="AJ34" s="23"/>
      <c r="AK34" s="23"/>
      <c r="AL34" s="23"/>
      <c r="AM34" s="23"/>
      <c r="AN34" s="23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</row>
    <row r="35" spans="1:59" s="18" customFormat="1" ht="20.100000000000001" customHeight="1" x14ac:dyDescent="0.25"/>
    <row r="36" spans="1:59" s="11" customFormat="1" ht="10.15" customHeight="1" x14ac:dyDescent="0.25">
      <c r="A36" s="10"/>
    </row>
    <row r="37" spans="1:59" s="11" customFormat="1" ht="16.5" customHeight="1" x14ac:dyDescent="0.25">
      <c r="A37" s="1"/>
    </row>
    <row r="38" spans="1:59" s="11" customFormat="1" ht="10.15" customHeight="1" x14ac:dyDescent="0.25">
      <c r="A38" s="10"/>
    </row>
    <row r="39" spans="1:59" s="11" customFormat="1" ht="13.9" customHeight="1" x14ac:dyDescent="0.25">
      <c r="A39" s="2"/>
    </row>
    <row r="40" spans="1:59" s="11" customFormat="1" ht="10.15" customHeight="1" x14ac:dyDescent="0.25">
      <c r="A40" s="10"/>
    </row>
    <row r="41" spans="1:59" s="11" customFormat="1" ht="130.9" customHeight="1" x14ac:dyDescent="0.25">
      <c r="A41" s="4"/>
    </row>
    <row r="42" spans="1:59" s="11" customFormat="1" ht="19.899999999999999" customHeight="1" x14ac:dyDescent="0.25">
      <c r="A42" s="4"/>
    </row>
    <row r="43" spans="1:59" s="11" customFormat="1" ht="19.899999999999999" customHeight="1" x14ac:dyDescent="0.25">
      <c r="A43" s="4"/>
    </row>
    <row r="44" spans="1:59" s="11" customFormat="1" ht="19.899999999999999" customHeight="1" x14ac:dyDescent="0.25">
      <c r="A44" s="4"/>
    </row>
    <row r="45" spans="1:59" s="12" customFormat="1" ht="25.15" customHeight="1" x14ac:dyDescent="0.25">
      <c r="A45" s="5"/>
    </row>
    <row r="46" spans="1:59" s="12" customFormat="1" ht="25.15" customHeight="1" x14ac:dyDescent="0.25">
      <c r="A46" s="5"/>
    </row>
    <row r="47" spans="1:59" s="12" customFormat="1" ht="25.15" customHeight="1" x14ac:dyDescent="0.25">
      <c r="A47" s="5"/>
    </row>
    <row r="48" spans="1:59" s="12" customFormat="1" ht="25.15" customHeight="1" x14ac:dyDescent="0.25">
      <c r="A48" s="5"/>
    </row>
    <row r="49" spans="1:1" s="12" customFormat="1" ht="25.15" customHeight="1" x14ac:dyDescent="0.25">
      <c r="A49" s="5"/>
    </row>
    <row r="50" spans="1:1" s="12" customFormat="1" ht="25.15" customHeight="1" x14ac:dyDescent="0.25">
      <c r="A50" s="5"/>
    </row>
    <row r="51" spans="1:1" s="12" customFormat="1" ht="25.15" customHeight="1" x14ac:dyDescent="0.25">
      <c r="A51" s="5"/>
    </row>
    <row r="52" spans="1:1" s="12" customFormat="1" ht="25.15" customHeight="1" x14ac:dyDescent="0.25">
      <c r="A52" s="5"/>
    </row>
    <row r="53" spans="1:1" s="12" customFormat="1" ht="25.15" customHeight="1" x14ac:dyDescent="0.25">
      <c r="A53" s="5"/>
    </row>
    <row r="54" spans="1:1" s="12" customFormat="1" ht="25.15" customHeight="1" x14ac:dyDescent="0.25"/>
    <row r="55" spans="1:1" s="12" customFormat="1" ht="14.45" customHeight="1" x14ac:dyDescent="0.25"/>
    <row r="56" spans="1:1" s="59" customFormat="1" ht="20.100000000000001" customHeight="1" x14ac:dyDescent="0.25"/>
    <row r="57" spans="1:1" s="18" customFormat="1" ht="20.100000000000001" customHeight="1" x14ac:dyDescent="0.25"/>
    <row r="58" spans="1:1" s="11" customFormat="1" ht="10.15" customHeight="1" x14ac:dyDescent="0.25">
      <c r="A58" s="10"/>
    </row>
    <row r="59" spans="1:1" s="11" customFormat="1" ht="16.5" customHeight="1" x14ac:dyDescent="0.25">
      <c r="A59" s="1"/>
    </row>
    <row r="60" spans="1:1" s="11" customFormat="1" ht="10.15" customHeight="1" x14ac:dyDescent="0.25">
      <c r="A60" s="10"/>
    </row>
    <row r="61" spans="1:1" s="11" customFormat="1" ht="13.9" customHeight="1" x14ac:dyDescent="0.25">
      <c r="A61" s="2"/>
    </row>
    <row r="62" spans="1:1" s="11" customFormat="1" ht="10.15" customHeight="1" x14ac:dyDescent="0.25">
      <c r="A62" s="10"/>
    </row>
    <row r="63" spans="1:1" s="11" customFormat="1" ht="130.9" customHeight="1" x14ac:dyDescent="0.25">
      <c r="A63" s="4"/>
    </row>
    <row r="64" spans="1:1" s="11" customFormat="1" ht="19.899999999999999" customHeight="1" x14ac:dyDescent="0.25">
      <c r="A64" s="4"/>
    </row>
    <row r="65" spans="1:1" s="11" customFormat="1" ht="19.899999999999999" customHeight="1" x14ac:dyDescent="0.25">
      <c r="A65" s="4"/>
    </row>
    <row r="66" spans="1:1" s="11" customFormat="1" ht="19.899999999999999" customHeight="1" x14ac:dyDescent="0.25">
      <c r="A66" s="4"/>
    </row>
    <row r="67" spans="1:1" s="12" customFormat="1" ht="25.15" customHeight="1" x14ac:dyDescent="0.25">
      <c r="A67" s="5"/>
    </row>
    <row r="68" spans="1:1" s="12" customFormat="1" ht="25.15" customHeight="1" x14ac:dyDescent="0.25">
      <c r="A68" s="5"/>
    </row>
    <row r="69" spans="1:1" s="12" customFormat="1" ht="25.15" customHeight="1" x14ac:dyDescent="0.25">
      <c r="A69" s="5"/>
    </row>
    <row r="70" spans="1:1" s="12" customFormat="1" ht="25.15" customHeight="1" x14ac:dyDescent="0.25">
      <c r="A70" s="5"/>
    </row>
    <row r="71" spans="1:1" s="12" customFormat="1" ht="25.15" customHeight="1" x14ac:dyDescent="0.25">
      <c r="A71" s="5"/>
    </row>
    <row r="72" spans="1:1" s="12" customFormat="1" ht="25.15" customHeight="1" x14ac:dyDescent="0.25">
      <c r="A72" s="5"/>
    </row>
    <row r="73" spans="1:1" s="12" customFormat="1" ht="25.15" customHeight="1" x14ac:dyDescent="0.25">
      <c r="A73" s="5"/>
    </row>
    <row r="74" spans="1:1" s="12" customFormat="1" ht="25.15" customHeight="1" x14ac:dyDescent="0.25">
      <c r="A74" s="5"/>
    </row>
    <row r="75" spans="1:1" s="12" customFormat="1" ht="25.15" customHeight="1" x14ac:dyDescent="0.25">
      <c r="A75" s="5"/>
    </row>
    <row r="76" spans="1:1" s="12" customFormat="1" ht="25.15" customHeight="1" x14ac:dyDescent="0.25"/>
    <row r="77" spans="1:1" s="12" customFormat="1" ht="14.45" customHeight="1" x14ac:dyDescent="0.25"/>
    <row r="78" spans="1:1" s="59" customFormat="1" ht="20.100000000000001" customHeight="1" x14ac:dyDescent="0.25"/>
    <row r="79" spans="1:1" s="18" customFormat="1" ht="20.100000000000001" customHeight="1" x14ac:dyDescent="0.25"/>
    <row r="80" spans="1:1" s="11" customFormat="1" ht="10.15" customHeight="1" x14ac:dyDescent="0.25">
      <c r="A80" s="10"/>
    </row>
    <row r="81" spans="1:1" s="11" customFormat="1" ht="16.5" customHeight="1" x14ac:dyDescent="0.25">
      <c r="A81" s="1"/>
    </row>
    <row r="82" spans="1:1" s="11" customFormat="1" ht="10.15" customHeight="1" x14ac:dyDescent="0.25">
      <c r="A82" s="10"/>
    </row>
    <row r="83" spans="1:1" s="11" customFormat="1" ht="13.9" customHeight="1" x14ac:dyDescent="0.25">
      <c r="A83" s="2"/>
    </row>
    <row r="84" spans="1:1" s="11" customFormat="1" ht="10.15" customHeight="1" x14ac:dyDescent="0.25">
      <c r="A84" s="10"/>
    </row>
    <row r="85" spans="1:1" s="11" customFormat="1" ht="130.9" customHeight="1" x14ac:dyDescent="0.25">
      <c r="A85" s="4"/>
    </row>
    <row r="86" spans="1:1" s="11" customFormat="1" ht="19.899999999999999" customHeight="1" x14ac:dyDescent="0.25">
      <c r="A86" s="4"/>
    </row>
    <row r="87" spans="1:1" s="11" customFormat="1" ht="19.899999999999999" customHeight="1" x14ac:dyDescent="0.25">
      <c r="A87" s="4"/>
    </row>
    <row r="88" spans="1:1" s="11" customFormat="1" ht="19.899999999999999" customHeight="1" x14ac:dyDescent="0.25">
      <c r="A88" s="4"/>
    </row>
    <row r="89" spans="1:1" s="12" customFormat="1" ht="25.15" customHeight="1" x14ac:dyDescent="0.25">
      <c r="A89" s="5"/>
    </row>
    <row r="90" spans="1:1" s="12" customFormat="1" ht="25.15" customHeight="1" x14ac:dyDescent="0.25">
      <c r="A90" s="5"/>
    </row>
    <row r="91" spans="1:1" s="12" customFormat="1" ht="25.15" customHeight="1" x14ac:dyDescent="0.25">
      <c r="A91" s="5"/>
    </row>
    <row r="92" spans="1:1" s="12" customFormat="1" ht="25.15" customHeight="1" x14ac:dyDescent="0.25">
      <c r="A92" s="5"/>
    </row>
    <row r="93" spans="1:1" s="12" customFormat="1" ht="25.15" customHeight="1" x14ac:dyDescent="0.25">
      <c r="A93" s="5"/>
    </row>
    <row r="94" spans="1:1" s="12" customFormat="1" ht="25.15" customHeight="1" x14ac:dyDescent="0.25">
      <c r="A94" s="5"/>
    </row>
    <row r="95" spans="1:1" s="12" customFormat="1" ht="25.15" customHeight="1" x14ac:dyDescent="0.25">
      <c r="A95" s="5"/>
    </row>
    <row r="96" spans="1:1" s="12" customFormat="1" ht="25.15" customHeight="1" x14ac:dyDescent="0.25">
      <c r="A96" s="5"/>
    </row>
    <row r="97" spans="1:1" s="12" customFormat="1" ht="25.15" customHeight="1" x14ac:dyDescent="0.25">
      <c r="A97" s="5"/>
    </row>
    <row r="98" spans="1:1" s="12" customFormat="1" ht="25.15" customHeight="1" x14ac:dyDescent="0.25"/>
    <row r="99" spans="1:1" s="12" customFormat="1" ht="14.45" customHeight="1" x14ac:dyDescent="0.25"/>
    <row r="100" spans="1:1" s="59" customFormat="1" ht="20.100000000000001" customHeight="1" x14ac:dyDescent="0.25"/>
    <row r="101" spans="1:1" s="18" customFormat="1" ht="20.100000000000001" customHeight="1" x14ac:dyDescent="0.25"/>
    <row r="102" spans="1:1" s="11" customFormat="1" ht="10.15" customHeight="1" x14ac:dyDescent="0.25">
      <c r="A102" s="10"/>
    </row>
    <row r="103" spans="1:1" s="11" customFormat="1" ht="16.5" customHeight="1" x14ac:dyDescent="0.25">
      <c r="A103" s="1"/>
    </row>
    <row r="104" spans="1:1" s="11" customFormat="1" ht="10.15" customHeight="1" x14ac:dyDescent="0.25">
      <c r="A104" s="10"/>
    </row>
    <row r="105" spans="1:1" s="11" customFormat="1" ht="13.9" customHeight="1" x14ac:dyDescent="0.25">
      <c r="A105" s="2"/>
    </row>
    <row r="106" spans="1:1" s="11" customFormat="1" ht="10.15" customHeight="1" x14ac:dyDescent="0.25">
      <c r="A106" s="10"/>
    </row>
    <row r="107" spans="1:1" s="11" customFormat="1" ht="130.9" customHeight="1" x14ac:dyDescent="0.25">
      <c r="A107" s="4"/>
    </row>
    <row r="108" spans="1:1" s="11" customFormat="1" ht="19.899999999999999" customHeight="1" x14ac:dyDescent="0.25">
      <c r="A108" s="4"/>
    </row>
    <row r="109" spans="1:1" s="11" customFormat="1" ht="19.899999999999999" customHeight="1" x14ac:dyDescent="0.25">
      <c r="A109" s="4"/>
    </row>
    <row r="110" spans="1:1" s="11" customFormat="1" ht="19.899999999999999" customHeight="1" x14ac:dyDescent="0.25">
      <c r="A110" s="4"/>
    </row>
    <row r="111" spans="1:1" s="12" customFormat="1" ht="25.15" customHeight="1" x14ac:dyDescent="0.25">
      <c r="A111" s="5"/>
    </row>
    <row r="112" spans="1:1" s="12" customFormat="1" ht="25.15" customHeight="1" x14ac:dyDescent="0.25">
      <c r="A112" s="5"/>
    </row>
    <row r="113" spans="1:1" s="12" customFormat="1" ht="25.15" customHeight="1" x14ac:dyDescent="0.25">
      <c r="A113" s="5"/>
    </row>
    <row r="114" spans="1:1" s="12" customFormat="1" ht="25.15" customHeight="1" x14ac:dyDescent="0.25">
      <c r="A114" s="5"/>
    </row>
    <row r="115" spans="1:1" s="12" customFormat="1" ht="25.15" customHeight="1" x14ac:dyDescent="0.25">
      <c r="A115" s="5"/>
    </row>
    <row r="116" spans="1:1" s="12" customFormat="1" ht="25.15" customHeight="1" x14ac:dyDescent="0.25">
      <c r="A116" s="5"/>
    </row>
    <row r="117" spans="1:1" s="12" customFormat="1" ht="25.15" customHeight="1" x14ac:dyDescent="0.25">
      <c r="A117" s="5"/>
    </row>
    <row r="118" spans="1:1" s="12" customFormat="1" ht="25.15" customHeight="1" x14ac:dyDescent="0.25">
      <c r="A118" s="5"/>
    </row>
    <row r="119" spans="1:1" s="12" customFormat="1" ht="25.15" customHeight="1" x14ac:dyDescent="0.25">
      <c r="A119" s="5"/>
    </row>
    <row r="120" spans="1:1" s="12" customFormat="1" ht="25.15" customHeight="1" x14ac:dyDescent="0.25"/>
    <row r="121" spans="1:1" s="12" customFormat="1" ht="14.45" customHeight="1" x14ac:dyDescent="0.25"/>
    <row r="122" spans="1:1" s="59" customFormat="1" ht="20.100000000000001" customHeight="1" x14ac:dyDescent="0.25"/>
    <row r="123" spans="1:1" s="18" customFormat="1" ht="20.100000000000001" customHeight="1" x14ac:dyDescent="0.25"/>
    <row r="124" spans="1:1" s="11" customFormat="1" ht="10.15" customHeight="1" x14ac:dyDescent="0.25">
      <c r="A124" s="10"/>
    </row>
    <row r="125" spans="1:1" s="11" customFormat="1" ht="16.5" customHeight="1" x14ac:dyDescent="0.25">
      <c r="A125" s="1"/>
    </row>
    <row r="126" spans="1:1" s="11" customFormat="1" ht="10.15" customHeight="1" x14ac:dyDescent="0.25">
      <c r="A126" s="10"/>
    </row>
    <row r="127" spans="1:1" s="11" customFormat="1" ht="13.9" customHeight="1" x14ac:dyDescent="0.25">
      <c r="A127" s="2"/>
    </row>
    <row r="128" spans="1:1" s="11" customFormat="1" ht="10.15" customHeight="1" x14ac:dyDescent="0.25">
      <c r="A128" s="10"/>
    </row>
    <row r="129" spans="1:1" s="11" customFormat="1" ht="130.9" customHeight="1" x14ac:dyDescent="0.25">
      <c r="A129" s="4"/>
    </row>
    <row r="130" spans="1:1" s="11" customFormat="1" ht="19.899999999999999" customHeight="1" x14ac:dyDescent="0.25">
      <c r="A130" s="4"/>
    </row>
    <row r="131" spans="1:1" s="11" customFormat="1" ht="19.899999999999999" customHeight="1" x14ac:dyDescent="0.25">
      <c r="A131" s="4"/>
    </row>
    <row r="132" spans="1:1" s="11" customFormat="1" ht="19.899999999999999" customHeight="1" x14ac:dyDescent="0.25">
      <c r="A132" s="4"/>
    </row>
    <row r="133" spans="1:1" s="12" customFormat="1" ht="25.15" customHeight="1" x14ac:dyDescent="0.25">
      <c r="A133" s="5"/>
    </row>
    <row r="134" spans="1:1" s="12" customFormat="1" ht="25.15" customHeight="1" x14ac:dyDescent="0.25">
      <c r="A134" s="5"/>
    </row>
    <row r="135" spans="1:1" s="12" customFormat="1" ht="25.15" customHeight="1" x14ac:dyDescent="0.25">
      <c r="A135" s="5"/>
    </row>
    <row r="136" spans="1:1" s="12" customFormat="1" ht="25.15" customHeight="1" x14ac:dyDescent="0.25">
      <c r="A136" s="5"/>
    </row>
    <row r="137" spans="1:1" s="12" customFormat="1" ht="25.15" customHeight="1" x14ac:dyDescent="0.25">
      <c r="A137" s="5"/>
    </row>
    <row r="138" spans="1:1" s="12" customFormat="1" ht="25.15" customHeight="1" x14ac:dyDescent="0.25">
      <c r="A138" s="5"/>
    </row>
    <row r="139" spans="1:1" s="12" customFormat="1" ht="25.15" customHeight="1" x14ac:dyDescent="0.25">
      <c r="A139" s="5"/>
    </row>
    <row r="140" spans="1:1" s="12" customFormat="1" ht="25.15" customHeight="1" x14ac:dyDescent="0.25">
      <c r="A140" s="5"/>
    </row>
    <row r="141" spans="1:1" s="12" customFormat="1" ht="25.15" customHeight="1" x14ac:dyDescent="0.25">
      <c r="A141" s="5"/>
    </row>
    <row r="142" spans="1:1" s="12" customFormat="1" ht="25.15" customHeight="1" x14ac:dyDescent="0.25"/>
    <row r="143" spans="1:1" s="12" customFormat="1" ht="14.45" customHeight="1" x14ac:dyDescent="0.25"/>
    <row r="144" spans="1:1" s="59" customFormat="1" ht="20.100000000000001" customHeight="1" x14ac:dyDescent="0.25"/>
    <row r="145" spans="1:1" s="18" customFormat="1" ht="20.100000000000001" customHeight="1" x14ac:dyDescent="0.25"/>
    <row r="146" spans="1:1" s="11" customFormat="1" ht="10.15" customHeight="1" x14ac:dyDescent="0.25">
      <c r="A146" s="10"/>
    </row>
    <row r="147" spans="1:1" s="11" customFormat="1" ht="16.5" customHeight="1" x14ac:dyDescent="0.25">
      <c r="A147" s="1"/>
    </row>
    <row r="148" spans="1:1" s="11" customFormat="1" ht="10.15" customHeight="1" x14ac:dyDescent="0.25">
      <c r="A148" s="10"/>
    </row>
    <row r="149" spans="1:1" s="11" customFormat="1" ht="13.9" customHeight="1" x14ac:dyDescent="0.25">
      <c r="A149" s="2"/>
    </row>
    <row r="150" spans="1:1" s="11" customFormat="1" ht="10.15" customHeight="1" x14ac:dyDescent="0.25">
      <c r="A150" s="10"/>
    </row>
    <row r="151" spans="1:1" s="11" customFormat="1" ht="130.9" customHeight="1" x14ac:dyDescent="0.25">
      <c r="A151" s="4"/>
    </row>
    <row r="152" spans="1:1" s="11" customFormat="1" ht="19.899999999999999" customHeight="1" x14ac:dyDescent="0.25">
      <c r="A152" s="4"/>
    </row>
    <row r="153" spans="1:1" s="11" customFormat="1" ht="19.899999999999999" customHeight="1" x14ac:dyDescent="0.25">
      <c r="A153" s="4"/>
    </row>
    <row r="154" spans="1:1" s="11" customFormat="1" ht="19.899999999999999" customHeight="1" x14ac:dyDescent="0.25">
      <c r="A154" s="4"/>
    </row>
    <row r="155" spans="1:1" s="12" customFormat="1" ht="25.15" customHeight="1" x14ac:dyDescent="0.25">
      <c r="A155" s="5"/>
    </row>
    <row r="156" spans="1:1" s="12" customFormat="1" ht="25.15" customHeight="1" x14ac:dyDescent="0.25">
      <c r="A156" s="5"/>
    </row>
    <row r="157" spans="1:1" s="12" customFormat="1" ht="25.15" customHeight="1" x14ac:dyDescent="0.25">
      <c r="A157" s="5"/>
    </row>
    <row r="158" spans="1:1" s="12" customFormat="1" ht="25.15" customHeight="1" x14ac:dyDescent="0.25">
      <c r="A158" s="5"/>
    </row>
    <row r="159" spans="1:1" s="12" customFormat="1" ht="25.15" customHeight="1" x14ac:dyDescent="0.25">
      <c r="A159" s="5"/>
    </row>
    <row r="160" spans="1:1" s="12" customFormat="1" ht="25.15" customHeight="1" x14ac:dyDescent="0.25">
      <c r="A160" s="5"/>
    </row>
    <row r="161" spans="1:1" s="12" customFormat="1" ht="25.15" customHeight="1" x14ac:dyDescent="0.25">
      <c r="A161" s="5"/>
    </row>
    <row r="162" spans="1:1" s="12" customFormat="1" ht="25.15" customHeight="1" x14ac:dyDescent="0.25">
      <c r="A162" s="5"/>
    </row>
    <row r="163" spans="1:1" s="12" customFormat="1" ht="25.15" customHeight="1" x14ac:dyDescent="0.25">
      <c r="A163" s="5"/>
    </row>
    <row r="164" spans="1:1" s="12" customFormat="1" ht="25.15" customHeight="1" x14ac:dyDescent="0.25"/>
    <row r="165" spans="1:1" s="12" customFormat="1" ht="14.45" customHeight="1" x14ac:dyDescent="0.25"/>
    <row r="166" spans="1:1" s="59" customFormat="1" ht="20.100000000000001" customHeight="1" x14ac:dyDescent="0.25"/>
    <row r="167" spans="1:1" s="18" customFormat="1" ht="20.100000000000001" customHeight="1" x14ac:dyDescent="0.25"/>
    <row r="168" spans="1:1" s="11" customFormat="1" ht="10.15" customHeight="1" x14ac:dyDescent="0.25">
      <c r="A168" s="10"/>
    </row>
    <row r="169" spans="1:1" s="11" customFormat="1" ht="16.5" customHeight="1" x14ac:dyDescent="0.25">
      <c r="A169" s="1"/>
    </row>
    <row r="170" spans="1:1" s="11" customFormat="1" ht="10.15" customHeight="1" x14ac:dyDescent="0.25">
      <c r="A170" s="10"/>
    </row>
    <row r="171" spans="1:1" s="11" customFormat="1" ht="13.9" customHeight="1" x14ac:dyDescent="0.25">
      <c r="A171" s="2"/>
    </row>
    <row r="172" spans="1:1" s="11" customFormat="1" ht="10.15" customHeight="1" x14ac:dyDescent="0.25">
      <c r="A172" s="10"/>
    </row>
    <row r="173" spans="1:1" s="11" customFormat="1" ht="130.9" customHeight="1" x14ac:dyDescent="0.25">
      <c r="A173" s="4"/>
    </row>
    <row r="174" spans="1:1" s="11" customFormat="1" ht="19.899999999999999" customHeight="1" x14ac:dyDescent="0.25">
      <c r="A174" s="4"/>
    </row>
    <row r="175" spans="1:1" s="11" customFormat="1" ht="19.899999999999999" customHeight="1" x14ac:dyDescent="0.25">
      <c r="A175" s="4"/>
    </row>
    <row r="176" spans="1:1" s="11" customFormat="1" ht="19.899999999999999" customHeight="1" x14ac:dyDescent="0.25">
      <c r="A176" s="4"/>
    </row>
    <row r="177" spans="1:1" s="12" customFormat="1" ht="25.15" customHeight="1" x14ac:dyDescent="0.25">
      <c r="A177" s="5"/>
    </row>
    <row r="178" spans="1:1" s="12" customFormat="1" ht="25.15" customHeight="1" x14ac:dyDescent="0.25">
      <c r="A178" s="5"/>
    </row>
    <row r="179" spans="1:1" s="12" customFormat="1" ht="25.15" customHeight="1" x14ac:dyDescent="0.25">
      <c r="A179" s="5"/>
    </row>
    <row r="180" spans="1:1" s="12" customFormat="1" ht="25.15" customHeight="1" x14ac:dyDescent="0.25">
      <c r="A180" s="5"/>
    </row>
    <row r="181" spans="1:1" s="12" customFormat="1" ht="25.15" customHeight="1" x14ac:dyDescent="0.25">
      <c r="A181" s="5"/>
    </row>
    <row r="182" spans="1:1" s="12" customFormat="1" ht="25.15" customHeight="1" x14ac:dyDescent="0.25">
      <c r="A182" s="5"/>
    </row>
    <row r="183" spans="1:1" s="12" customFormat="1" ht="25.15" customHeight="1" x14ac:dyDescent="0.25">
      <c r="A183" s="5"/>
    </row>
    <row r="184" spans="1:1" s="12" customFormat="1" ht="25.15" customHeight="1" x14ac:dyDescent="0.25">
      <c r="A184" s="5"/>
    </row>
    <row r="185" spans="1:1" s="12" customFormat="1" ht="25.15" customHeight="1" x14ac:dyDescent="0.25">
      <c r="A185" s="5"/>
    </row>
    <row r="186" spans="1:1" s="12" customFormat="1" ht="25.15" customHeight="1" x14ac:dyDescent="0.25"/>
    <row r="187" spans="1:1" s="12" customFormat="1" ht="14.45" customHeight="1" x14ac:dyDescent="0.25"/>
    <row r="188" spans="1:1" s="59" customFormat="1" ht="20.100000000000001" customHeight="1" x14ac:dyDescent="0.25"/>
    <row r="189" spans="1:1" s="18" customFormat="1" ht="20.100000000000001" customHeight="1" x14ac:dyDescent="0.25"/>
    <row r="190" spans="1:1" s="11" customFormat="1" ht="10.15" customHeight="1" x14ac:dyDescent="0.25">
      <c r="A190" s="10"/>
    </row>
    <row r="191" spans="1:1" s="11" customFormat="1" ht="16.5" customHeight="1" x14ac:dyDescent="0.25">
      <c r="A191" s="1"/>
    </row>
    <row r="192" spans="1:1" s="11" customFormat="1" ht="10.15" customHeight="1" x14ac:dyDescent="0.25">
      <c r="A192" s="10"/>
    </row>
    <row r="193" spans="1:1" s="11" customFormat="1" ht="13.9" customHeight="1" x14ac:dyDescent="0.25">
      <c r="A193" s="2"/>
    </row>
    <row r="194" spans="1:1" s="11" customFormat="1" ht="10.15" customHeight="1" x14ac:dyDescent="0.25">
      <c r="A194" s="10"/>
    </row>
    <row r="195" spans="1:1" s="11" customFormat="1" ht="130.9" customHeight="1" x14ac:dyDescent="0.25">
      <c r="A195" s="4"/>
    </row>
    <row r="196" spans="1:1" s="11" customFormat="1" ht="19.899999999999999" customHeight="1" x14ac:dyDescent="0.25">
      <c r="A196" s="4"/>
    </row>
    <row r="197" spans="1:1" s="11" customFormat="1" ht="19.899999999999999" customHeight="1" x14ac:dyDescent="0.25">
      <c r="A197" s="4"/>
    </row>
    <row r="198" spans="1:1" s="11" customFormat="1" ht="19.899999999999999" customHeight="1" x14ac:dyDescent="0.25">
      <c r="A198" s="4"/>
    </row>
    <row r="199" spans="1:1" s="12" customFormat="1" ht="25.15" customHeight="1" x14ac:dyDescent="0.25">
      <c r="A199" s="5"/>
    </row>
    <row r="200" spans="1:1" s="12" customFormat="1" ht="25.15" customHeight="1" x14ac:dyDescent="0.25">
      <c r="A200" s="5"/>
    </row>
    <row r="201" spans="1:1" s="12" customFormat="1" ht="25.15" customHeight="1" x14ac:dyDescent="0.25">
      <c r="A201" s="5"/>
    </row>
    <row r="202" spans="1:1" s="12" customFormat="1" ht="25.15" customHeight="1" x14ac:dyDescent="0.25">
      <c r="A202" s="5"/>
    </row>
    <row r="203" spans="1:1" s="12" customFormat="1" ht="25.15" customHeight="1" x14ac:dyDescent="0.25">
      <c r="A203" s="5"/>
    </row>
    <row r="204" spans="1:1" s="12" customFormat="1" ht="25.15" customHeight="1" x14ac:dyDescent="0.25">
      <c r="A204" s="5"/>
    </row>
    <row r="205" spans="1:1" s="12" customFormat="1" ht="25.15" customHeight="1" x14ac:dyDescent="0.25">
      <c r="A205" s="5"/>
    </row>
    <row r="206" spans="1:1" s="12" customFormat="1" ht="25.15" customHeight="1" x14ac:dyDescent="0.25">
      <c r="A206" s="5"/>
    </row>
    <row r="207" spans="1:1" s="12" customFormat="1" ht="25.15" customHeight="1" x14ac:dyDescent="0.25">
      <c r="A207" s="5"/>
    </row>
    <row r="208" spans="1:1" s="12" customFormat="1" ht="25.15" customHeight="1" x14ac:dyDescent="0.25"/>
    <row r="209" spans="1:1" s="12" customFormat="1" ht="14.45" customHeight="1" x14ac:dyDescent="0.25"/>
    <row r="210" spans="1:1" s="59" customFormat="1" ht="20.100000000000001" customHeight="1" x14ac:dyDescent="0.25"/>
    <row r="211" spans="1:1" s="18" customFormat="1" ht="20.100000000000001" customHeight="1" x14ac:dyDescent="0.25"/>
    <row r="212" spans="1:1" s="11" customFormat="1" ht="10.15" customHeight="1" x14ac:dyDescent="0.25">
      <c r="A212" s="10"/>
    </row>
    <row r="213" spans="1:1" s="11" customFormat="1" ht="16.5" customHeight="1" x14ac:dyDescent="0.25">
      <c r="A213" s="1"/>
    </row>
    <row r="214" spans="1:1" s="11" customFormat="1" ht="10.15" customHeight="1" x14ac:dyDescent="0.25">
      <c r="A214" s="10"/>
    </row>
    <row r="215" spans="1:1" s="11" customFormat="1" ht="13.9" customHeight="1" x14ac:dyDescent="0.25">
      <c r="A215" s="2"/>
    </row>
    <row r="216" spans="1:1" s="11" customFormat="1" ht="10.15" customHeight="1" x14ac:dyDescent="0.25">
      <c r="A216" s="10"/>
    </row>
    <row r="217" spans="1:1" s="11" customFormat="1" ht="130.9" customHeight="1" x14ac:dyDescent="0.25">
      <c r="A217" s="4"/>
    </row>
    <row r="218" spans="1:1" s="11" customFormat="1" ht="19.899999999999999" customHeight="1" x14ac:dyDescent="0.25">
      <c r="A218" s="4"/>
    </row>
    <row r="219" spans="1:1" s="11" customFormat="1" ht="19.899999999999999" customHeight="1" x14ac:dyDescent="0.25">
      <c r="A219" s="4"/>
    </row>
    <row r="220" spans="1:1" s="11" customFormat="1" ht="19.899999999999999" customHeight="1" x14ac:dyDescent="0.25">
      <c r="A220" s="4"/>
    </row>
    <row r="221" spans="1:1" s="12" customFormat="1" ht="25.15" customHeight="1" x14ac:dyDescent="0.25">
      <c r="A221" s="5"/>
    </row>
    <row r="222" spans="1:1" s="12" customFormat="1" ht="25.15" customHeight="1" x14ac:dyDescent="0.25">
      <c r="A222" s="5"/>
    </row>
    <row r="223" spans="1:1" s="12" customFormat="1" ht="25.15" customHeight="1" x14ac:dyDescent="0.25">
      <c r="A223" s="5"/>
    </row>
    <row r="224" spans="1:1" s="12" customFormat="1" ht="25.15" customHeight="1" x14ac:dyDescent="0.25">
      <c r="A224" s="5"/>
    </row>
    <row r="225" spans="1:1" s="12" customFormat="1" ht="25.15" customHeight="1" x14ac:dyDescent="0.25">
      <c r="A225" s="5"/>
    </row>
    <row r="226" spans="1:1" s="12" customFormat="1" ht="25.15" customHeight="1" x14ac:dyDescent="0.25">
      <c r="A226" s="5"/>
    </row>
    <row r="227" spans="1:1" s="12" customFormat="1" ht="25.15" customHeight="1" x14ac:dyDescent="0.25">
      <c r="A227" s="5"/>
    </row>
    <row r="228" spans="1:1" s="12" customFormat="1" ht="25.15" customHeight="1" x14ac:dyDescent="0.25">
      <c r="A228" s="5"/>
    </row>
    <row r="229" spans="1:1" s="12" customFormat="1" ht="25.15" customHeight="1" x14ac:dyDescent="0.25">
      <c r="A229" s="5"/>
    </row>
    <row r="230" spans="1:1" s="12" customFormat="1" ht="25.15" customHeight="1" x14ac:dyDescent="0.25"/>
    <row r="231" spans="1:1" s="12" customFormat="1" ht="14.45" customHeight="1" x14ac:dyDescent="0.25"/>
    <row r="232" spans="1:1" s="59" customFormat="1" ht="20.100000000000001" customHeight="1" x14ac:dyDescent="0.25"/>
    <row r="233" spans="1:1" s="18" customFormat="1" ht="20.100000000000001" customHeight="1" x14ac:dyDescent="0.25"/>
  </sheetData>
  <sortState xmlns:xlrd2="http://schemas.microsoft.com/office/spreadsheetml/2017/richdata2" ref="A10:M31">
    <sortCondition descending="1" ref="M10:M31"/>
  </sortState>
  <mergeCells count="45">
    <mergeCell ref="R1:R9"/>
    <mergeCell ref="AO2:AO5"/>
    <mergeCell ref="AQ1:AR1"/>
    <mergeCell ref="AS1:AT1"/>
    <mergeCell ref="AS2:AT2"/>
    <mergeCell ref="S1:S9"/>
    <mergeCell ref="T1:T9"/>
    <mergeCell ref="AG6:AG9"/>
    <mergeCell ref="AQ2:AR2"/>
    <mergeCell ref="AM1:AM5"/>
    <mergeCell ref="V1:AG5"/>
    <mergeCell ref="AH1:AI5"/>
    <mergeCell ref="AJ1:AJ5"/>
    <mergeCell ref="AK1:AK5"/>
    <mergeCell ref="AL1:AL5"/>
    <mergeCell ref="AP2:AP5"/>
    <mergeCell ref="Q10:Q16"/>
    <mergeCell ref="B6:G6"/>
    <mergeCell ref="B7:G7"/>
    <mergeCell ref="B8:F8"/>
    <mergeCell ref="G8:G9"/>
    <mergeCell ref="P1:P34"/>
    <mergeCell ref="A2:O2"/>
    <mergeCell ref="A6:A9"/>
    <mergeCell ref="H7:H9"/>
    <mergeCell ref="I7:I9"/>
    <mergeCell ref="J7:J9"/>
    <mergeCell ref="K7:K9"/>
    <mergeCell ref="L7:L9"/>
    <mergeCell ref="M6:M9"/>
    <mergeCell ref="N6:N9"/>
    <mergeCell ref="A32:N33"/>
    <mergeCell ref="BE2:BG3"/>
    <mergeCell ref="BE4:BE5"/>
    <mergeCell ref="BF4:BF5"/>
    <mergeCell ref="BG4:BG5"/>
    <mergeCell ref="AU1:AV1"/>
    <mergeCell ref="AU2:AV2"/>
    <mergeCell ref="BA2:BA5"/>
    <mergeCell ref="BC2:BC5"/>
    <mergeCell ref="BD2:BD5"/>
    <mergeCell ref="AZ2:AZ5"/>
    <mergeCell ref="AW1:AX1"/>
    <mergeCell ref="AW2:AX2"/>
    <mergeCell ref="AY2:AY5"/>
  </mergeCells>
  <pageMargins left="0.44" right="0.12" top="0.44" bottom="0.23" header="0.17" footer="0.13"/>
  <pageSetup paperSize="9" scale="97" orientation="landscape" verticalDpi="300" r:id="rId1"/>
  <colBreaks count="1" manualBreakCount="1">
    <brk id="16" max="21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Nastavnici i saradnici</vt:lpstr>
      <vt:lpstr>'Nastavnici i saradnici'!Print_Area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Saudin Sivro</dc:creator>
  <cp:lastModifiedBy>Hana Jahić</cp:lastModifiedBy>
  <cp:lastPrinted>2022-03-21T16:25:46Z</cp:lastPrinted>
  <dcterms:created xsi:type="dcterms:W3CDTF">2017-08-11T13:47:46Z</dcterms:created>
  <dcterms:modified xsi:type="dcterms:W3CDTF">2025-01-03T14:58:43Z</dcterms:modified>
</cp:coreProperties>
</file>