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Bodovne liste 2024\"/>
    </mc:Choice>
  </mc:AlternateContent>
  <xr:revisionPtr revIDLastSave="0" documentId="8_{5C73E777-4993-46DF-B370-109C27B7D0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stavnici i saradnici" sheetId="2" r:id="rId1"/>
  </sheets>
  <definedNames>
    <definedName name="_xlnm.Print_Area" localSheetId="0">'Nastavnici i saradnici'!$A$1:$BG$26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2" l="1"/>
  <c r="I19" i="2"/>
  <c r="J19" i="2"/>
  <c r="K19" i="2"/>
  <c r="I22" i="2"/>
  <c r="J22" i="2"/>
  <c r="K22" i="2"/>
  <c r="I12" i="2"/>
  <c r="J12" i="2"/>
  <c r="K12" i="2"/>
  <c r="I15" i="2"/>
  <c r="J15" i="2"/>
  <c r="K15" i="2"/>
  <c r="L15" i="2"/>
  <c r="I21" i="2"/>
  <c r="J21" i="2"/>
  <c r="K21" i="2"/>
  <c r="I23" i="2"/>
  <c r="J23" i="2"/>
  <c r="K23" i="2"/>
  <c r="AR6" i="2"/>
  <c r="AT6" i="2"/>
  <c r="AV6" i="2"/>
  <c r="AX6" i="2"/>
  <c r="BB6" i="2"/>
  <c r="I24" i="2"/>
  <c r="J24" i="2"/>
  <c r="K24" i="2"/>
  <c r="L24" i="2"/>
  <c r="V10" i="2"/>
  <c r="V19" i="2" s="1"/>
  <c r="X10" i="2"/>
  <c r="X19" i="2" s="1"/>
  <c r="Z10" i="2"/>
  <c r="AB10" i="2"/>
  <c r="AD10" i="2"/>
  <c r="AF10" i="2"/>
  <c r="AF15" i="2" s="1"/>
  <c r="G14" i="2" s="1"/>
  <c r="AI10" i="2"/>
  <c r="I20" i="2"/>
  <c r="J20" i="2"/>
  <c r="K20" i="2"/>
  <c r="L20" i="2"/>
  <c r="V11" i="2"/>
  <c r="X11" i="2"/>
  <c r="Z11" i="2"/>
  <c r="Z20" i="2" s="1"/>
  <c r="AB11" i="2"/>
  <c r="AB20" i="2" s="1"/>
  <c r="AD11" i="2"/>
  <c r="AF11" i="2"/>
  <c r="AI11" i="2"/>
  <c r="AI20" i="2" s="1"/>
  <c r="I16" i="2"/>
  <c r="J16" i="2"/>
  <c r="K16" i="2"/>
  <c r="V12" i="2"/>
  <c r="X12" i="2"/>
  <c r="Z12" i="2"/>
  <c r="AB12" i="2"/>
  <c r="AB21" i="2" s="1"/>
  <c r="E12" i="2" s="1"/>
  <c r="AD12" i="2"/>
  <c r="AD21" i="2" s="1"/>
  <c r="AF12" i="2"/>
  <c r="AI12" i="2"/>
  <c r="I17" i="2"/>
  <c r="J17" i="2"/>
  <c r="L17" i="2"/>
  <c r="V13" i="2"/>
  <c r="X13" i="2"/>
  <c r="C17" i="2" s="1"/>
  <c r="Z13" i="2"/>
  <c r="AB13" i="2"/>
  <c r="AD13" i="2"/>
  <c r="AD22" i="2" s="1"/>
  <c r="AF13" i="2"/>
  <c r="AF22" i="2" s="1"/>
  <c r="AI13" i="2"/>
  <c r="I18" i="2"/>
  <c r="J18" i="2"/>
  <c r="K18" i="2"/>
  <c r="L18" i="2"/>
  <c r="V14" i="2"/>
  <c r="V23" i="2" s="1"/>
  <c r="X14" i="2"/>
  <c r="C18" i="2" s="1"/>
  <c r="Z14" i="2"/>
  <c r="AB14" i="2"/>
  <c r="AD14" i="2"/>
  <c r="AF14" i="2"/>
  <c r="AF23" i="2" s="1"/>
  <c r="AI14" i="2"/>
  <c r="AI23" i="2" s="1"/>
  <c r="I14" i="2"/>
  <c r="J14" i="2"/>
  <c r="K14" i="2"/>
  <c r="L14" i="2"/>
  <c r="V15" i="2"/>
  <c r="V24" i="2" s="1"/>
  <c r="AB15" i="2"/>
  <c r="AD15" i="2"/>
  <c r="F14" i="2" s="1"/>
  <c r="AI15" i="2"/>
  <c r="I13" i="2"/>
  <c r="J13" i="2"/>
  <c r="K13" i="2"/>
  <c r="V16" i="2"/>
  <c r="X16" i="2"/>
  <c r="C13" i="2" s="1"/>
  <c r="Z16" i="2"/>
  <c r="D13" i="2" s="1"/>
  <c r="AB16" i="2"/>
  <c r="AD16" i="2"/>
  <c r="F13" i="2" s="1"/>
  <c r="AF16" i="2"/>
  <c r="G13" i="2" s="1"/>
  <c r="AI16" i="2"/>
  <c r="J10" i="2"/>
  <c r="K10" i="2"/>
  <c r="V17" i="2"/>
  <c r="X17" i="2"/>
  <c r="Z17" i="2"/>
  <c r="D10" i="2" s="1"/>
  <c r="AB17" i="2"/>
  <c r="E10" i="2" s="1"/>
  <c r="AD17" i="2"/>
  <c r="F10" i="2" s="1"/>
  <c r="AF17" i="2"/>
  <c r="AI17" i="2"/>
  <c r="H10" i="2" s="1"/>
  <c r="I11" i="2"/>
  <c r="J11" i="2"/>
  <c r="K11" i="2"/>
  <c r="V18" i="2"/>
  <c r="X18" i="2"/>
  <c r="Z18" i="2"/>
  <c r="AB18" i="2"/>
  <c r="AD18" i="2"/>
  <c r="AF18" i="2"/>
  <c r="G18" i="2" s="1"/>
  <c r="AI18" i="2"/>
  <c r="X15" i="2" l="1"/>
  <c r="C14" i="2" s="1"/>
  <c r="F18" i="2"/>
  <c r="B21" i="2"/>
  <c r="D16" i="2"/>
  <c r="AF19" i="2"/>
  <c r="E18" i="2"/>
  <c r="E17" i="2"/>
  <c r="G16" i="2"/>
  <c r="AD19" i="2"/>
  <c r="G11" i="2"/>
  <c r="G10" i="2"/>
  <c r="D18" i="2"/>
  <c r="H17" i="2"/>
  <c r="D17" i="2"/>
  <c r="AG10" i="2"/>
  <c r="AI22" i="2"/>
  <c r="C19" i="2"/>
  <c r="F12" i="2"/>
  <c r="B23" i="2"/>
  <c r="B17" i="2"/>
  <c r="V22" i="2"/>
  <c r="AG22" i="2" s="1"/>
  <c r="AF21" i="2"/>
  <c r="F16" i="2"/>
  <c r="V20" i="2"/>
  <c r="B20" i="2" s="1"/>
  <c r="M20" i="2" s="1"/>
  <c r="AD23" i="2"/>
  <c r="AD20" i="2"/>
  <c r="F20" i="2" s="1"/>
  <c r="Z19" i="2"/>
  <c r="C10" i="2"/>
  <c r="M10" i="2" s="1"/>
  <c r="C16" i="2"/>
  <c r="X21" i="2"/>
  <c r="Z15" i="2"/>
  <c r="D14" i="2" s="1"/>
  <c r="M14" i="2" s="1"/>
  <c r="E16" i="2"/>
  <c r="M16" i="2" s="1"/>
  <c r="AB19" i="2"/>
  <c r="F19" i="2"/>
  <c r="AI19" i="2"/>
  <c r="H19" i="2" s="1"/>
  <c r="AI21" i="2"/>
  <c r="AI24" i="2"/>
  <c r="H24" i="2" s="1"/>
  <c r="H18" i="2"/>
  <c r="M18" i="2" s="1"/>
  <c r="G21" i="2"/>
  <c r="G15" i="2"/>
  <c r="G17" i="2"/>
  <c r="AF24" i="2"/>
  <c r="G24" i="2" s="1"/>
  <c r="AF20" i="2"/>
  <c r="G20" i="2" s="1"/>
  <c r="F15" i="2"/>
  <c r="F17" i="2"/>
  <c r="F21" i="2"/>
  <c r="AD24" i="2"/>
  <c r="F24" i="2" s="1"/>
  <c r="AB24" i="2"/>
  <c r="E24" i="2" s="1"/>
  <c r="AB22" i="2"/>
  <c r="E22" i="2" s="1"/>
  <c r="E20" i="2"/>
  <c r="AB23" i="2"/>
  <c r="Z21" i="2"/>
  <c r="AG21" i="2" s="1"/>
  <c r="AG17" i="2"/>
  <c r="D11" i="2"/>
  <c r="D20" i="2"/>
  <c r="Z23" i="2"/>
  <c r="Z22" i="2"/>
  <c r="D22" i="2" s="1"/>
  <c r="AG16" i="2"/>
  <c r="X22" i="2"/>
  <c r="AG18" i="2"/>
  <c r="X23" i="2"/>
  <c r="AG11" i="2"/>
  <c r="C12" i="2"/>
  <c r="X24" i="2"/>
  <c r="C24" i="2" s="1"/>
  <c r="X20" i="2"/>
  <c r="C20" i="2" s="1"/>
  <c r="G23" i="2"/>
  <c r="H22" i="2"/>
  <c r="G19" i="2"/>
  <c r="B19" i="2"/>
  <c r="M13" i="2"/>
  <c r="M11" i="2"/>
  <c r="AG12" i="2"/>
  <c r="AG13" i="2"/>
  <c r="AG14" i="2"/>
  <c r="AG15" i="2"/>
  <c r="M17" i="2" l="1"/>
  <c r="D19" i="2"/>
  <c r="M19" i="2" s="1"/>
  <c r="Z24" i="2"/>
  <c r="D24" i="2" s="1"/>
  <c r="M24" i="2" s="1"/>
  <c r="F22" i="2"/>
  <c r="G12" i="2"/>
  <c r="AG23" i="2"/>
  <c r="AG19" i="2"/>
  <c r="H23" i="2"/>
  <c r="G22" i="2"/>
  <c r="F23" i="2"/>
  <c r="AG24" i="2"/>
  <c r="E15" i="2"/>
  <c r="D15" i="2"/>
  <c r="D21" i="2"/>
  <c r="D23" i="2"/>
  <c r="D12" i="2"/>
  <c r="C22" i="2"/>
  <c r="C15" i="2"/>
  <c r="AG20" i="2"/>
  <c r="C23" i="2"/>
  <c r="C21" i="2"/>
  <c r="AZ14" i="2"/>
  <c r="AY14" i="2"/>
  <c r="AS14" i="2"/>
  <c r="BA14" i="2"/>
  <c r="AU14" i="2"/>
  <c r="BC14" i="2"/>
  <c r="BD14" i="2"/>
  <c r="BG14" i="2"/>
  <c r="AO14" i="2"/>
  <c r="AW14" i="2"/>
  <c r="BE14" i="2"/>
  <c r="AP14" i="2"/>
  <c r="BF14" i="2"/>
  <c r="AQ14" i="2"/>
  <c r="AU16" i="2"/>
  <c r="BC16" i="2"/>
  <c r="BD16" i="2"/>
  <c r="AO16" i="2"/>
  <c r="AW16" i="2"/>
  <c r="BE16" i="2"/>
  <c r="BA16" i="2"/>
  <c r="AP16" i="2"/>
  <c r="BF16" i="2"/>
  <c r="AQ16" i="2"/>
  <c r="AY16" i="2"/>
  <c r="BG16" i="2"/>
  <c r="AZ16" i="2"/>
  <c r="AS16" i="2"/>
  <c r="AO11" i="2"/>
  <c r="AW11" i="2"/>
  <c r="AX11" i="2" s="1"/>
  <c r="BE11" i="2"/>
  <c r="AP11" i="2"/>
  <c r="BF11" i="2"/>
  <c r="AQ11" i="2"/>
  <c r="AR11" i="2" s="1"/>
  <c r="AY11" i="2"/>
  <c r="BG11" i="2"/>
  <c r="AZ11" i="2"/>
  <c r="AS11" i="2"/>
  <c r="AT11" i="2" s="1"/>
  <c r="BA11" i="2"/>
  <c r="BB11" i="2"/>
  <c r="AU11" i="2"/>
  <c r="AV11" i="2" s="1"/>
  <c r="BC11" i="2"/>
  <c r="BD11" i="2"/>
  <c r="BD18" i="2"/>
  <c r="BG18" i="2"/>
  <c r="AU18" i="2"/>
  <c r="AO18" i="2"/>
  <c r="AW18" i="2"/>
  <c r="BE18" i="2"/>
  <c r="AP18" i="2"/>
  <c r="BF18" i="2"/>
  <c r="AQ18" i="2"/>
  <c r="AY18" i="2"/>
  <c r="BC18" i="2"/>
  <c r="AZ18" i="2"/>
  <c r="AS18" i="2"/>
  <c r="BA18" i="2"/>
  <c r="AU17" i="2"/>
  <c r="BC17" i="2"/>
  <c r="BD17" i="2"/>
  <c r="AO17" i="2"/>
  <c r="AW17" i="2"/>
  <c r="BE17" i="2"/>
  <c r="AP17" i="2"/>
  <c r="BF17" i="2"/>
  <c r="AQ17" i="2"/>
  <c r="AY17" i="2"/>
  <c r="BG17" i="2"/>
  <c r="AZ17" i="2"/>
  <c r="AS17" i="2"/>
  <c r="BA17" i="2"/>
  <c r="AQ13" i="2"/>
  <c r="AR13" i="2" s="1"/>
  <c r="AY13" i="2"/>
  <c r="BG13" i="2"/>
  <c r="AZ13" i="2"/>
  <c r="AP13" i="2"/>
  <c r="AS13" i="2"/>
  <c r="AT13" i="2" s="1"/>
  <c r="BA13" i="2"/>
  <c r="BB13" i="2"/>
  <c r="BB17" i="2" s="1"/>
  <c r="BF13" i="2"/>
  <c r="AU13" i="2"/>
  <c r="AV13" i="2" s="1"/>
  <c r="BC13" i="2"/>
  <c r="BD13" i="2"/>
  <c r="AO13" i="2"/>
  <c r="AW13" i="2"/>
  <c r="AX13" i="2" s="1"/>
  <c r="BE13" i="2"/>
  <c r="BD10" i="2"/>
  <c r="AO10" i="2"/>
  <c r="AW10" i="2"/>
  <c r="BE10" i="2"/>
  <c r="AU10" i="2"/>
  <c r="AV10" i="2" s="1"/>
  <c r="AP10" i="2"/>
  <c r="AX10" i="2"/>
  <c r="BF10" i="2"/>
  <c r="BC10" i="2"/>
  <c r="AQ10" i="2"/>
  <c r="AR10" i="2" s="1"/>
  <c r="AR14" i="2" s="1"/>
  <c r="AY10" i="2"/>
  <c r="BG10" i="2"/>
  <c r="AZ10" i="2"/>
  <c r="AS10" i="2"/>
  <c r="AT10" i="2" s="1"/>
  <c r="BA10" i="2"/>
  <c r="BB10" i="2"/>
  <c r="BB14" i="2" s="1"/>
  <c r="BB18" i="2" s="1"/>
  <c r="M21" i="2" l="1"/>
  <c r="M23" i="2"/>
  <c r="M22" i="2"/>
  <c r="AO24" i="2"/>
  <c r="AQ24" i="2"/>
  <c r="AU24" i="2"/>
  <c r="AY24" i="2"/>
  <c r="BA24" i="2"/>
  <c r="BD24" i="2"/>
  <c r="BF24" i="2"/>
  <c r="AP24" i="2"/>
  <c r="AS24" i="2"/>
  <c r="AW24" i="2"/>
  <c r="AZ24" i="2"/>
  <c r="BC24" i="2"/>
  <c r="BE24" i="2"/>
  <c r="BG24" i="2"/>
  <c r="AO23" i="2"/>
  <c r="AQ23" i="2"/>
  <c r="AU23" i="2"/>
  <c r="AY23" i="2"/>
  <c r="BA23" i="2"/>
  <c r="BD23" i="2"/>
  <c r="BF23" i="2"/>
  <c r="AP23" i="2"/>
  <c r="AS23" i="2"/>
  <c r="AW23" i="2"/>
  <c r="AZ23" i="2"/>
  <c r="BC23" i="2"/>
  <c r="BE23" i="2"/>
  <c r="BG23" i="2"/>
  <c r="AO20" i="2"/>
  <c r="AQ20" i="2"/>
  <c r="AU20" i="2"/>
  <c r="AY20" i="2"/>
  <c r="BA20" i="2"/>
  <c r="BD20" i="2"/>
  <c r="BF20" i="2"/>
  <c r="AP20" i="2"/>
  <c r="AS20" i="2"/>
  <c r="AW20" i="2"/>
  <c r="AZ20" i="2"/>
  <c r="BC20" i="2"/>
  <c r="BE20" i="2"/>
  <c r="BG20" i="2"/>
  <c r="AO19" i="2"/>
  <c r="AQ19" i="2"/>
  <c r="AU19" i="2"/>
  <c r="AY19" i="2"/>
  <c r="BA19" i="2"/>
  <c r="BD19" i="2"/>
  <c r="BF19" i="2"/>
  <c r="AP19" i="2"/>
  <c r="AS19" i="2"/>
  <c r="AW19" i="2"/>
  <c r="AZ19" i="2"/>
  <c r="BC19" i="2"/>
  <c r="BE19" i="2"/>
  <c r="BG19" i="2"/>
  <c r="M12" i="2"/>
  <c r="M15" i="2"/>
  <c r="AT14" i="2"/>
  <c r="AT18" i="2" s="1"/>
  <c r="AX14" i="2"/>
  <c r="AX18" i="2" s="1"/>
  <c r="AV17" i="2"/>
  <c r="AX17" i="2"/>
  <c r="AR18" i="2"/>
  <c r="AV14" i="2"/>
  <c r="AV18" i="2" s="1"/>
  <c r="AT17" i="2"/>
  <c r="AR17" i="2"/>
  <c r="BB22" i="2" l="1"/>
  <c r="AU15" i="2"/>
  <c r="AV15" i="2" s="1"/>
  <c r="AW15" i="2"/>
  <c r="AX15" i="2" s="1"/>
  <c r="AQ15" i="2"/>
  <c r="AR15" i="2" s="1"/>
  <c r="AR19" i="2" s="1"/>
  <c r="AR23" i="2" s="1"/>
  <c r="BC15" i="2"/>
  <c r="AY15" i="2"/>
  <c r="BF15" i="2"/>
  <c r="BE15" i="2"/>
  <c r="AS15" i="2"/>
  <c r="AT15" i="2" s="1"/>
  <c r="BD15" i="2"/>
  <c r="AP15" i="2"/>
  <c r="BG15" i="2"/>
  <c r="BA15" i="2"/>
  <c r="AZ15" i="2"/>
  <c r="AO15" i="2"/>
  <c r="AP12" i="2"/>
  <c r="BD12" i="2"/>
  <c r="BF12" i="2"/>
  <c r="AZ12" i="2"/>
  <c r="BB12" i="2"/>
  <c r="BB16" i="2" s="1"/>
  <c r="BB20" i="2" s="1"/>
  <c r="BB24" i="2" s="1"/>
  <c r="AO12" i="2"/>
  <c r="AQ12" i="2"/>
  <c r="AR12" i="2" s="1"/>
  <c r="AR16" i="2" s="1"/>
  <c r="AU12" i="2"/>
  <c r="AV12" i="2" s="1"/>
  <c r="AV16" i="2" s="1"/>
  <c r="BA12" i="2"/>
  <c r="AW12" i="2"/>
  <c r="AX12" i="2" s="1"/>
  <c r="AX16" i="2" s="1"/>
  <c r="BE12" i="2"/>
  <c r="AY12" i="2"/>
  <c r="AS12" i="2"/>
  <c r="AT12" i="2" s="1"/>
  <c r="AT16" i="2" s="1"/>
  <c r="AT20" i="2" s="1"/>
  <c r="AT24" i="2" s="1"/>
  <c r="BG12" i="2"/>
  <c r="BC12" i="2"/>
  <c r="BB15" i="2"/>
  <c r="AO22" i="2"/>
  <c r="AQ22" i="2"/>
  <c r="AR22" i="2" s="1"/>
  <c r="AU22" i="2"/>
  <c r="AV22" i="2" s="1"/>
  <c r="AY22" i="2"/>
  <c r="BA22" i="2"/>
  <c r="BD22" i="2"/>
  <c r="BF22" i="2"/>
  <c r="AP22" i="2"/>
  <c r="AS22" i="2"/>
  <c r="AT22" i="2" s="1"/>
  <c r="AW22" i="2"/>
  <c r="AX22" i="2" s="1"/>
  <c r="AZ22" i="2"/>
  <c r="BC22" i="2"/>
  <c r="BE22" i="2"/>
  <c r="BG22" i="2"/>
  <c r="AO21" i="2"/>
  <c r="AQ21" i="2"/>
  <c r="AR21" i="2" s="1"/>
  <c r="AU21" i="2"/>
  <c r="AV21" i="2" s="1"/>
  <c r="AY21" i="2"/>
  <c r="BA21" i="2"/>
  <c r="BD21" i="2"/>
  <c r="BF21" i="2"/>
  <c r="AP21" i="2"/>
  <c r="AS21" i="2"/>
  <c r="AT21" i="2" s="1"/>
  <c r="AW21" i="2"/>
  <c r="AX21" i="2" s="1"/>
  <c r="AZ21" i="2"/>
  <c r="BC21" i="2"/>
  <c r="BE21" i="2"/>
  <c r="BG21" i="2"/>
  <c r="BB21" i="2"/>
  <c r="AV20" i="2"/>
  <c r="AV24" i="2" s="1"/>
  <c r="AR20" i="2"/>
  <c r="AR24" i="2" s="1"/>
  <c r="AX20" i="2"/>
  <c r="AX24" i="2" s="1"/>
  <c r="AV19" i="2"/>
  <c r="AV23" i="2" s="1"/>
  <c r="AT19" i="2"/>
  <c r="AT23" i="2" s="1"/>
  <c r="AX19" i="2"/>
  <c r="AX23" i="2" s="1"/>
  <c r="BB19" i="2" l="1"/>
  <c r="BB23" i="2" s="1"/>
</calcChain>
</file>

<file path=xl/sharedStrings.xml><?xml version="1.0" encoding="utf-8"?>
<sst xmlns="http://schemas.openxmlformats.org/spreadsheetml/2006/main" count="98" uniqueCount="88">
  <si>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</si>
  <si>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</si>
  <si>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</si>
  <si>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</si>
  <si>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</si>
  <si>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</si>
  <si>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</si>
  <si>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</si>
  <si>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</si>
  <si>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</si>
  <si>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</si>
  <si>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</si>
  <si>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</si>
  <si>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</si>
  <si>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</si>
  <si>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</si>
  <si>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</si>
  <si>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</si>
  <si>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</si>
  <si>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</si>
  <si>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</si>
  <si>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</si>
  <si>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</si>
  <si>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</si>
  <si>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</si>
  <si>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</si>
  <si>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</si>
  <si>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</si>
  <si>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</si>
  <si>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</si>
  <si>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</si>
  <si>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</si>
  <si>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</si>
  <si>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</si>
  <si>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</si>
  <si>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</si>
  <si>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</si>
  <si>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</si>
  <si>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</si>
  <si>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</si>
  <si>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</si>
  <si>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</si>
  <si>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</si>
  <si>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</si>
  <si>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</si>
  <si>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</si>
  <si>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</si>
  <si>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</si>
  <si>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</si>
  <si>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</si>
  <si>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</si>
  <si>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</si>
  <si>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</si>
  <si>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</si>
  <si>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</si>
  <si>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</si>
  <si>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</si>
  <si>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</si>
  <si>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</si>
  <si>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</si>
  <si>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</si>
  <si>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</si>
  <si>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</si>
  <si>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</si>
  <si>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</si>
  <si>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</si>
  <si>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</si>
  <si>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</si>
  <si>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</si>
  <si>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</si>
  <si>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</si>
  <si>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Ustanova: JU OŠ "MEHMEDALIJA MAK DIZDAR"                          Radno mjesto: NASTAVNIK LIKOVNE KULTURE  a)10</t>
  </si>
  <si>
    <t>ZOVKO NENCY</t>
  </si>
  <si>
    <t>TURULJA ADNA</t>
  </si>
  <si>
    <t>KRESO ALISA</t>
  </si>
  <si>
    <t>ZEĆIROVIĆ EMINA</t>
  </si>
  <si>
    <t>MEHDIN AZRA</t>
  </si>
  <si>
    <t>BEKTAŠ AMNA</t>
  </si>
  <si>
    <t>BISER AMINA</t>
  </si>
  <si>
    <t>JUSUPOVIĆ ELVIR</t>
  </si>
  <si>
    <t>ČORBO ADELA</t>
  </si>
  <si>
    <t>VESKOVIĆ ARMELA</t>
  </si>
  <si>
    <t>SVRAKA BELMA</t>
  </si>
  <si>
    <t>MULALIĆ NIHADA</t>
  </si>
  <si>
    <t>MUHADŽIĆ MIRZA</t>
  </si>
  <si>
    <t>ŽIVKO MAJA</t>
  </si>
  <si>
    <t>OMEROVIĆ JUSUF</t>
  </si>
  <si>
    <t>Predsjednik Komisije:Sabina Aljić                  član Komisije: Larisa Jahić                    član Komisije: Meliha Bašić Šarac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</si>
</sst>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9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25"/>
  <sheetViews>
    <sheetView tabSelected="1" view="pageLayout" topLeftCell="A22" zoomScaleNormal="80" zoomScaleSheetLayoutView="80" workbookViewId="0">
      <selection activeCell="H25" sqref="H25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2" t="s">
        <v>70</v>
      </c>
      <c r="Q1" s="20"/>
      <c r="R1" s="136" t="s">
        <v>34</v>
      </c>
      <c r="S1" s="136" t="s">
        <v>35</v>
      </c>
      <c r="T1" s="136" t="s">
        <v>36</v>
      </c>
      <c r="U1" s="25"/>
      <c r="V1" s="140" t="s">
        <v>7</v>
      </c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3" t="s">
        <v>8</v>
      </c>
      <c r="AI1" s="143"/>
      <c r="AJ1" s="144" t="s">
        <v>11</v>
      </c>
      <c r="AK1" s="145" t="s">
        <v>30</v>
      </c>
      <c r="AL1" s="146" t="s">
        <v>32</v>
      </c>
      <c r="AM1" s="142" t="s">
        <v>33</v>
      </c>
      <c r="AN1" s="53"/>
      <c r="AO1" s="31"/>
      <c r="AP1" s="31"/>
      <c r="AQ1" s="116"/>
      <c r="AR1" s="116"/>
      <c r="AS1" s="116"/>
      <c r="AT1" s="116"/>
      <c r="AU1" s="116"/>
      <c r="AV1" s="116"/>
      <c r="AW1" s="116"/>
      <c r="AX1" s="116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3" t="s">
        <v>67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2"/>
      <c r="Q2" s="20"/>
      <c r="R2" s="137"/>
      <c r="S2" s="137"/>
      <c r="T2" s="137"/>
      <c r="U2" s="25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3"/>
      <c r="AI2" s="143"/>
      <c r="AJ2" s="144"/>
      <c r="AK2" s="145"/>
      <c r="AL2" s="146"/>
      <c r="AM2" s="142"/>
      <c r="AN2" s="53"/>
      <c r="AO2" s="138" t="s">
        <v>12</v>
      </c>
      <c r="AP2" s="147" t="s">
        <v>13</v>
      </c>
      <c r="AQ2" s="141" t="s">
        <v>14</v>
      </c>
      <c r="AR2" s="141"/>
      <c r="AS2" s="139" t="s">
        <v>15</v>
      </c>
      <c r="AT2" s="139"/>
      <c r="AU2" s="117" t="s">
        <v>16</v>
      </c>
      <c r="AV2" s="117"/>
      <c r="AW2" s="122" t="s">
        <v>17</v>
      </c>
      <c r="AX2" s="122"/>
      <c r="AY2" s="123" t="s">
        <v>18</v>
      </c>
      <c r="AZ2" s="121" t="s">
        <v>19</v>
      </c>
      <c r="BA2" s="118" t="s">
        <v>20</v>
      </c>
      <c r="BB2" s="44"/>
      <c r="BC2" s="119" t="s">
        <v>21</v>
      </c>
      <c r="BD2" s="120" t="s">
        <v>22</v>
      </c>
      <c r="BE2" s="112" t="s">
        <v>23</v>
      </c>
      <c r="BF2" s="112"/>
      <c r="BG2" s="112"/>
      <c r="BH2" s="1"/>
    </row>
    <row r="3" spans="1:60" s="11" customFormat="1" ht="10.15" customHeight="1" x14ac:dyDescent="0.25">
      <c r="A3" s="19"/>
      <c r="M3" s="8"/>
      <c r="N3" s="8"/>
      <c r="O3" s="8"/>
      <c r="P3" s="132"/>
      <c r="Q3" s="20"/>
      <c r="R3" s="137"/>
      <c r="S3" s="137"/>
      <c r="T3" s="137"/>
      <c r="U3" s="25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3"/>
      <c r="AI3" s="143"/>
      <c r="AJ3" s="144"/>
      <c r="AK3" s="145"/>
      <c r="AL3" s="146"/>
      <c r="AM3" s="142"/>
      <c r="AN3" s="53"/>
      <c r="AO3" s="138"/>
      <c r="AP3" s="147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23"/>
      <c r="AZ3" s="121"/>
      <c r="BA3" s="118"/>
      <c r="BB3" s="47" t="s">
        <v>56</v>
      </c>
      <c r="BC3" s="119"/>
      <c r="BD3" s="120"/>
      <c r="BE3" s="112"/>
      <c r="BF3" s="112"/>
      <c r="BG3" s="112"/>
      <c r="BH3" s="10"/>
    </row>
    <row r="4" spans="1:60" s="11" customFormat="1" ht="13.9" customHeight="1" x14ac:dyDescent="0.25">
      <c r="A4" s="61" t="s">
        <v>71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2"/>
      <c r="Q4" s="20"/>
      <c r="R4" s="137"/>
      <c r="S4" s="137"/>
      <c r="T4" s="137"/>
      <c r="U4" s="25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3"/>
      <c r="AI4" s="143"/>
      <c r="AJ4" s="144"/>
      <c r="AK4" s="145"/>
      <c r="AL4" s="146"/>
      <c r="AM4" s="142"/>
      <c r="AN4" s="53"/>
      <c r="AO4" s="138"/>
      <c r="AP4" s="147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23"/>
      <c r="AZ4" s="121"/>
      <c r="BA4" s="118"/>
      <c r="BB4" s="34">
        <v>0.3</v>
      </c>
      <c r="BC4" s="119"/>
      <c r="BD4" s="120"/>
      <c r="BE4" s="113" t="s">
        <v>57</v>
      </c>
      <c r="BF4" s="114" t="s">
        <v>58</v>
      </c>
      <c r="BG4" s="115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2"/>
      <c r="Q5" s="20"/>
      <c r="R5" s="137"/>
      <c r="S5" s="137"/>
      <c r="T5" s="137"/>
      <c r="U5" s="25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3"/>
      <c r="AI5" s="143"/>
      <c r="AJ5" s="144"/>
      <c r="AK5" s="145"/>
      <c r="AL5" s="146"/>
      <c r="AM5" s="142"/>
      <c r="AN5" s="53"/>
      <c r="AO5" s="138"/>
      <c r="AP5" s="147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23"/>
      <c r="AZ5" s="121"/>
      <c r="BA5" s="118"/>
      <c r="BB5" s="54">
        <v>0</v>
      </c>
      <c r="BC5" s="119"/>
      <c r="BD5" s="120"/>
      <c r="BE5" s="113"/>
      <c r="BF5" s="114"/>
      <c r="BG5" s="115"/>
      <c r="BH5" s="10"/>
    </row>
    <row r="6" spans="1:60" s="11" customFormat="1" ht="130.9" customHeight="1" x14ac:dyDescent="0.25">
      <c r="A6" s="131" t="s">
        <v>0</v>
      </c>
      <c r="B6" s="125" t="s">
        <v>9</v>
      </c>
      <c r="C6" s="126"/>
      <c r="D6" s="126"/>
      <c r="E6" s="126"/>
      <c r="F6" s="126"/>
      <c r="G6" s="127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4" t="s">
        <v>1</v>
      </c>
      <c r="N6" s="134" t="s">
        <v>6</v>
      </c>
      <c r="O6" s="4"/>
      <c r="P6" s="132"/>
      <c r="Q6" s="20"/>
      <c r="R6" s="137"/>
      <c r="S6" s="137"/>
      <c r="T6" s="137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40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1"/>
      <c r="B7" s="128" t="s">
        <v>7</v>
      </c>
      <c r="C7" s="129"/>
      <c r="D7" s="129"/>
      <c r="E7" s="129"/>
      <c r="F7" s="129"/>
      <c r="G7" s="130"/>
      <c r="H7" s="131" t="s">
        <v>8</v>
      </c>
      <c r="I7" s="131" t="s">
        <v>11</v>
      </c>
      <c r="J7" s="131" t="s">
        <v>30</v>
      </c>
      <c r="K7" s="131" t="s">
        <v>32</v>
      </c>
      <c r="L7" s="131" t="s">
        <v>33</v>
      </c>
      <c r="M7" s="135"/>
      <c r="N7" s="135"/>
      <c r="O7" s="4"/>
      <c r="P7" s="132"/>
      <c r="Q7" s="20"/>
      <c r="R7" s="137"/>
      <c r="S7" s="137"/>
      <c r="T7" s="137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40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1"/>
      <c r="B8" s="128" t="s">
        <v>25</v>
      </c>
      <c r="C8" s="129"/>
      <c r="D8" s="129"/>
      <c r="E8" s="129"/>
      <c r="F8" s="130"/>
      <c r="G8" s="131" t="s">
        <v>26</v>
      </c>
      <c r="H8" s="131"/>
      <c r="I8" s="131"/>
      <c r="J8" s="131"/>
      <c r="K8" s="131"/>
      <c r="L8" s="131"/>
      <c r="M8" s="135"/>
      <c r="N8" s="135"/>
      <c r="O8" s="4"/>
      <c r="P8" s="132"/>
      <c r="Q8" s="20"/>
      <c r="R8" s="137"/>
      <c r="S8" s="137"/>
      <c r="T8" s="137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40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1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1"/>
      <c r="H9" s="131"/>
      <c r="I9" s="131"/>
      <c r="J9" s="131"/>
      <c r="K9" s="131"/>
      <c r="L9" s="131"/>
      <c r="M9" s="135"/>
      <c r="N9" s="135"/>
      <c r="O9" s="4"/>
      <c r="P9" s="132"/>
      <c r="Q9" s="20"/>
      <c r="R9" s="137"/>
      <c r="S9" s="137"/>
      <c r="T9" s="137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40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79</v>
      </c>
      <c r="B10" s="27">
        <v>30</v>
      </c>
      <c r="C10" s="27">
        <f>X10</f>
        <v>0</v>
      </c>
      <c r="D10" s="27">
        <f>Z10</f>
        <v>0</v>
      </c>
      <c r="E10" s="27">
        <f>AB10</f>
        <v>0</v>
      </c>
      <c r="F10" s="27">
        <f>AD10</f>
        <v>0</v>
      </c>
      <c r="G10" s="27">
        <f>AF10</f>
        <v>0</v>
      </c>
      <c r="H10" s="27">
        <f>AI10</f>
        <v>0</v>
      </c>
      <c r="I10" s="81">
        <v>6</v>
      </c>
      <c r="J10" s="80">
        <f>AK10</f>
        <v>0</v>
      </c>
      <c r="K10" s="81">
        <f>AL10</f>
        <v>0</v>
      </c>
      <c r="L10" s="28">
        <v>6.95</v>
      </c>
      <c r="M10" s="29">
        <f>SUM(B10:L10)</f>
        <v>42.95</v>
      </c>
      <c r="N10" s="148">
        <v>1</v>
      </c>
      <c r="O10" s="7"/>
      <c r="P10" s="132"/>
      <c r="Q10" s="124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18</v>
      </c>
      <c r="AP10" s="93">
        <f>(M10-L10)/100*35</f>
        <v>12.6</v>
      </c>
      <c r="AQ10" s="98">
        <f>(M10-L10)/100*27.5</f>
        <v>9.9</v>
      </c>
      <c r="AR10" s="99">
        <f>(M10-L10)/100*AR6+AQ10</f>
        <v>9.9</v>
      </c>
      <c r="AS10" s="94">
        <f t="shared" ref="AS10" si="0">(M10-L10)/100*23.5</f>
        <v>8.4599999999999991</v>
      </c>
      <c r="AT10" s="39">
        <f>(M10-L10)/100*AT6+AS10</f>
        <v>8.4599999999999991</v>
      </c>
      <c r="AU10" s="95">
        <f>(M10-L10)/100*20.5</f>
        <v>7.38</v>
      </c>
      <c r="AV10" s="95">
        <f>(M10-L10)/100*AV6+AU10</f>
        <v>7.38</v>
      </c>
      <c r="AW10" s="38">
        <f>(M10-L10)/100*16.4</f>
        <v>5.903999999999999</v>
      </c>
      <c r="AX10" s="38">
        <f>(M10-L10)/100*AX6+AW10</f>
        <v>5.903999999999999</v>
      </c>
      <c r="AY10" s="42">
        <f>(M10-L10)/100*10</f>
        <v>3.5999999999999996</v>
      </c>
      <c r="AZ10" s="41">
        <f>(M10-L10)/100*5</f>
        <v>1.7999999999999998</v>
      </c>
      <c r="BA10" s="43">
        <f>(M10-L10)/100*3</f>
        <v>1.08</v>
      </c>
      <c r="BB10" s="46">
        <f>(M10-L10)/100*BB6</f>
        <v>0</v>
      </c>
      <c r="BC10" s="48">
        <f>(M10-L10)/100*2</f>
        <v>0.72</v>
      </c>
      <c r="BD10" s="49">
        <f>(M10-L10)/100*1</f>
        <v>0.36</v>
      </c>
      <c r="BE10" s="50">
        <f>(M10-L10)/100*1</f>
        <v>0.36</v>
      </c>
      <c r="BF10" s="51">
        <f>(M10-L10)/100*2</f>
        <v>0.72</v>
      </c>
      <c r="BG10" s="52">
        <f>(M10-L10)/100*3</f>
        <v>1.08</v>
      </c>
      <c r="BH10" s="5"/>
    </row>
    <row r="11" spans="1:60" s="12" customFormat="1" ht="25.15" customHeight="1" x14ac:dyDescent="0.25">
      <c r="A11" s="57" t="s">
        <v>80</v>
      </c>
      <c r="B11" s="27">
        <v>18.8</v>
      </c>
      <c r="C11" s="27">
        <v>1.2</v>
      </c>
      <c r="D11" s="27">
        <f>Z11</f>
        <v>0</v>
      </c>
      <c r="E11" s="27">
        <v>2.85</v>
      </c>
      <c r="F11" s="27">
        <v>4</v>
      </c>
      <c r="G11" s="27">
        <f>AF11</f>
        <v>0</v>
      </c>
      <c r="H11" s="27">
        <v>6</v>
      </c>
      <c r="I11" s="81">
        <f>AJ11</f>
        <v>0</v>
      </c>
      <c r="J11" s="80">
        <f>AK11</f>
        <v>0</v>
      </c>
      <c r="K11" s="81">
        <f>AL11</f>
        <v>0</v>
      </c>
      <c r="L11" s="28">
        <v>8.15</v>
      </c>
      <c r="M11" s="29">
        <f>SUM(B11:L11)</f>
        <v>41</v>
      </c>
      <c r="N11" s="148">
        <v>2</v>
      </c>
      <c r="O11" s="7"/>
      <c r="P11" s="132"/>
      <c r="Q11" s="124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1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2">(M11-L11)/100*50</f>
        <v>16.425000000000001</v>
      </c>
      <c r="AP11" s="93">
        <f t="shared" ref="AP11:AP18" si="3">(M11-L11)/100*35</f>
        <v>11.4975</v>
      </c>
      <c r="AQ11" s="98">
        <f t="shared" ref="AQ11:AQ18" si="4">(M11-L11)/100*27.5</f>
        <v>9.0337500000000013</v>
      </c>
      <c r="AR11" s="99">
        <f>(M11-L11)/100*AR7+AQ11</f>
        <v>9.0337500000000013</v>
      </c>
      <c r="AS11" s="94">
        <f t="shared" ref="AS11:AS18" si="5">(M11-L11)/100*23.5</f>
        <v>7.7197500000000003</v>
      </c>
      <c r="AT11" s="39">
        <f>(M11-L11)/100*AT7+AS11</f>
        <v>7.7197500000000003</v>
      </c>
      <c r="AU11" s="95">
        <f t="shared" ref="AU11:AU18" si="6">(M11-L11)/100*20.5</f>
        <v>6.7342500000000003</v>
      </c>
      <c r="AV11" s="95">
        <f>(M11-L11)/100*AV7+AU11</f>
        <v>6.7342500000000003</v>
      </c>
      <c r="AW11" s="38">
        <f t="shared" ref="AW11:AW18" si="7">(M11-L11)/100*16.4</f>
        <v>5.3873999999999995</v>
      </c>
      <c r="AX11" s="38">
        <f>(M11-L11)/100*AX7+AW11</f>
        <v>5.3873999999999995</v>
      </c>
      <c r="AY11" s="42">
        <f t="shared" ref="AY11:AY18" si="8">(M11-L11)/100*10</f>
        <v>3.2850000000000001</v>
      </c>
      <c r="AZ11" s="41">
        <f t="shared" ref="AZ11:AZ18" si="9">(M11-L11)/100*5</f>
        <v>1.6425000000000001</v>
      </c>
      <c r="BA11" s="43">
        <f t="shared" ref="BA11:BA18" si="10">(M11-L11)/100*3</f>
        <v>0.98550000000000004</v>
      </c>
      <c r="BB11" s="46">
        <f>(M11-L11)/100*BB7</f>
        <v>0</v>
      </c>
      <c r="BC11" s="48">
        <f t="shared" ref="BC11:BC18" si="11">(M11-L11)/100*2</f>
        <v>0.65700000000000003</v>
      </c>
      <c r="BD11" s="49">
        <f t="shared" ref="BD11:BD18" si="12">(M11-L11)/100*1</f>
        <v>0.32850000000000001</v>
      </c>
      <c r="BE11" s="50">
        <f t="shared" ref="BE11:BE18" si="13">(M11-L11)/100*1</f>
        <v>0.32850000000000001</v>
      </c>
      <c r="BF11" s="51">
        <f t="shared" ref="BF11:BF18" si="14">(M11-L11)/100*2</f>
        <v>0.65700000000000003</v>
      </c>
      <c r="BG11" s="52">
        <f t="shared" ref="BG11:BG18" si="15">(M11-L11)/100*3</f>
        <v>0.98550000000000004</v>
      </c>
      <c r="BH11" s="5"/>
    </row>
    <row r="12" spans="1:60" s="12" customFormat="1" ht="25.15" customHeight="1" x14ac:dyDescent="0.25">
      <c r="A12" s="57" t="s">
        <v>83</v>
      </c>
      <c r="B12" s="27">
        <v>17.600000000000001</v>
      </c>
      <c r="C12" s="27">
        <f>X12</f>
        <v>0</v>
      </c>
      <c r="D12" s="27">
        <f>Z12</f>
        <v>0</v>
      </c>
      <c r="E12" s="27">
        <f>AB12</f>
        <v>0</v>
      </c>
      <c r="F12" s="27">
        <f>AD12</f>
        <v>0</v>
      </c>
      <c r="G12" s="27">
        <f>AF12</f>
        <v>0</v>
      </c>
      <c r="H12" s="27">
        <v>3.7</v>
      </c>
      <c r="I12" s="81">
        <f>AJ12</f>
        <v>0</v>
      </c>
      <c r="J12" s="80">
        <f>AK12</f>
        <v>0</v>
      </c>
      <c r="K12" s="81">
        <f>AL12</f>
        <v>0</v>
      </c>
      <c r="L12" s="28">
        <v>4.26</v>
      </c>
      <c r="M12" s="29">
        <f>SUM(B12:L12)</f>
        <v>25.560000000000002</v>
      </c>
      <c r="N12" s="148">
        <v>3</v>
      </c>
      <c r="O12" s="6"/>
      <c r="P12" s="132"/>
      <c r="Q12" s="124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1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2"/>
        <v>10.650000000000002</v>
      </c>
      <c r="AP12" s="93">
        <f t="shared" si="3"/>
        <v>7.4550000000000018</v>
      </c>
      <c r="AQ12" s="98">
        <f t="shared" si="4"/>
        <v>5.8575000000000017</v>
      </c>
      <c r="AR12" s="99">
        <f>(M12-L12)/100*AR8+AQ12</f>
        <v>5.8575000000000017</v>
      </c>
      <c r="AS12" s="94">
        <f t="shared" si="5"/>
        <v>5.0055000000000014</v>
      </c>
      <c r="AT12" s="39">
        <f>(M12-L12)/100*AT8+AS12</f>
        <v>5.0055000000000014</v>
      </c>
      <c r="AU12" s="95">
        <f t="shared" si="6"/>
        <v>4.3665000000000012</v>
      </c>
      <c r="AV12" s="95">
        <f>(M12-L12)/100*AV8+AU12</f>
        <v>4.3665000000000012</v>
      </c>
      <c r="AW12" s="38">
        <f t="shared" si="7"/>
        <v>3.4932000000000003</v>
      </c>
      <c r="AX12" s="38">
        <f>(M12-L12)/100*AX8+AW12</f>
        <v>3.4932000000000003</v>
      </c>
      <c r="AY12" s="42">
        <f t="shared" si="8"/>
        <v>2.1300000000000003</v>
      </c>
      <c r="AZ12" s="41">
        <f t="shared" si="9"/>
        <v>1.0650000000000002</v>
      </c>
      <c r="BA12" s="43">
        <f t="shared" si="10"/>
        <v>0.63900000000000012</v>
      </c>
      <c r="BB12" s="46">
        <f>(M12-L12)/100*BB8</f>
        <v>0</v>
      </c>
      <c r="BC12" s="48">
        <f t="shared" si="11"/>
        <v>0.4260000000000001</v>
      </c>
      <c r="BD12" s="49">
        <f t="shared" si="12"/>
        <v>0.21300000000000005</v>
      </c>
      <c r="BE12" s="50">
        <f t="shared" si="13"/>
        <v>0.21300000000000005</v>
      </c>
      <c r="BF12" s="51">
        <f t="shared" si="14"/>
        <v>0.4260000000000001</v>
      </c>
      <c r="BG12" s="52">
        <f t="shared" si="15"/>
        <v>0.63900000000000012</v>
      </c>
      <c r="BH12" s="5"/>
    </row>
    <row r="13" spans="1:60" s="12" customFormat="1" ht="25.15" customHeight="1" x14ac:dyDescent="0.25">
      <c r="A13" s="57" t="s">
        <v>78</v>
      </c>
      <c r="B13" s="27">
        <v>2.4</v>
      </c>
      <c r="C13" s="27">
        <f>X13</f>
        <v>0</v>
      </c>
      <c r="D13" s="27">
        <f>Z13</f>
        <v>0</v>
      </c>
      <c r="E13" s="27">
        <v>9.15</v>
      </c>
      <c r="F13" s="27">
        <f>AD13</f>
        <v>0</v>
      </c>
      <c r="G13" s="27">
        <f>AF13</f>
        <v>0</v>
      </c>
      <c r="H13" s="27">
        <v>2.6</v>
      </c>
      <c r="I13" s="81">
        <f>AJ13</f>
        <v>0</v>
      </c>
      <c r="J13" s="80">
        <f>AK13</f>
        <v>0</v>
      </c>
      <c r="K13" s="81">
        <f>AL13</f>
        <v>0</v>
      </c>
      <c r="L13" s="28">
        <v>3.51</v>
      </c>
      <c r="M13" s="29">
        <f>SUM(B13:L13)</f>
        <v>17.66</v>
      </c>
      <c r="N13" s="148">
        <v>4</v>
      </c>
      <c r="O13" s="6"/>
      <c r="P13" s="132"/>
      <c r="Q13" s="124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1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2"/>
        <v>7.0750000000000011</v>
      </c>
      <c r="AP13" s="93">
        <f t="shared" si="3"/>
        <v>4.9525000000000006</v>
      </c>
      <c r="AQ13" s="98">
        <f t="shared" si="4"/>
        <v>3.8912500000000003</v>
      </c>
      <c r="AR13" s="99">
        <f>(M13-L13)/100*AR9+AQ13</f>
        <v>3.8912500000000003</v>
      </c>
      <c r="AS13" s="94">
        <f t="shared" si="5"/>
        <v>3.3252500000000005</v>
      </c>
      <c r="AT13" s="39">
        <f>(M13-L13)/100*AT9+AS13</f>
        <v>3.3252500000000005</v>
      </c>
      <c r="AU13" s="95">
        <f t="shared" si="6"/>
        <v>2.9007500000000004</v>
      </c>
      <c r="AV13" s="95">
        <f>(M13-L13)/100*AV9+AU13</f>
        <v>2.9007500000000004</v>
      </c>
      <c r="AW13" s="38">
        <f t="shared" si="7"/>
        <v>2.3206000000000002</v>
      </c>
      <c r="AX13" s="38">
        <f>(M13-L13)/100*AX9+AW13</f>
        <v>2.3206000000000002</v>
      </c>
      <c r="AY13" s="42">
        <f t="shared" si="8"/>
        <v>1.415</v>
      </c>
      <c r="AZ13" s="41">
        <f t="shared" si="9"/>
        <v>0.70750000000000002</v>
      </c>
      <c r="BA13" s="43">
        <f t="shared" si="10"/>
        <v>0.42450000000000004</v>
      </c>
      <c r="BB13" s="46">
        <f>(M13-L13)/100*BB9</f>
        <v>0</v>
      </c>
      <c r="BC13" s="48">
        <f t="shared" si="11"/>
        <v>0.28300000000000003</v>
      </c>
      <c r="BD13" s="49">
        <f t="shared" si="12"/>
        <v>0.14150000000000001</v>
      </c>
      <c r="BE13" s="50">
        <f t="shared" si="13"/>
        <v>0.14150000000000001</v>
      </c>
      <c r="BF13" s="51">
        <f t="shared" si="14"/>
        <v>0.28300000000000003</v>
      </c>
      <c r="BG13" s="52">
        <f t="shared" si="15"/>
        <v>0.42450000000000004</v>
      </c>
      <c r="BH13" s="5"/>
    </row>
    <row r="14" spans="1:60" s="12" customFormat="1" ht="25.15" customHeight="1" x14ac:dyDescent="0.25">
      <c r="A14" s="57" t="s">
        <v>77</v>
      </c>
      <c r="B14" s="27">
        <v>9.1999999999999993</v>
      </c>
      <c r="C14" s="27">
        <f>X14</f>
        <v>0</v>
      </c>
      <c r="D14" s="27">
        <f>Z14</f>
        <v>0</v>
      </c>
      <c r="E14" s="27">
        <v>1.95</v>
      </c>
      <c r="F14" s="27">
        <f>AD14</f>
        <v>0</v>
      </c>
      <c r="G14" s="27">
        <f>AF14</f>
        <v>0</v>
      </c>
      <c r="H14" s="27">
        <v>5.9</v>
      </c>
      <c r="I14" s="81">
        <f>AJ14</f>
        <v>0</v>
      </c>
      <c r="J14" s="80">
        <f>AK14</f>
        <v>0</v>
      </c>
      <c r="K14" s="81">
        <f>AL14</f>
        <v>0</v>
      </c>
      <c r="L14" s="28">
        <f>AM14</f>
        <v>0</v>
      </c>
      <c r="M14" s="29">
        <f>SUM(B14:L14)</f>
        <v>17.049999999999997</v>
      </c>
      <c r="N14" s="148">
        <v>5</v>
      </c>
      <c r="O14" s="6"/>
      <c r="P14" s="132"/>
      <c r="Q14" s="124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1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2"/>
        <v>8.5249999999999986</v>
      </c>
      <c r="AP14" s="93">
        <f t="shared" si="3"/>
        <v>5.9674999999999994</v>
      </c>
      <c r="AQ14" s="98">
        <f t="shared" si="4"/>
        <v>4.6887499999999998</v>
      </c>
      <c r="AR14" s="99">
        <f t="shared" ref="AR14:AR18" si="16">(M14-L14)/100*AR10+AQ14</f>
        <v>6.3766999999999996</v>
      </c>
      <c r="AS14" s="94">
        <f t="shared" si="5"/>
        <v>4.0067499999999994</v>
      </c>
      <c r="AT14" s="39">
        <f t="shared" ref="AT14:AT18" si="17">(M14-L14)/100*AT10+AS14</f>
        <v>5.4491799999999992</v>
      </c>
      <c r="AU14" s="95">
        <f t="shared" si="6"/>
        <v>3.4952499999999995</v>
      </c>
      <c r="AV14" s="95">
        <f t="shared" ref="AV14:AV18" si="18">(M14-L14)/100*AV10+AU14</f>
        <v>4.7535399999999992</v>
      </c>
      <c r="AW14" s="38">
        <f t="shared" si="7"/>
        <v>2.7961999999999994</v>
      </c>
      <c r="AX14" s="38">
        <f t="shared" ref="AX14:AX18" si="19">(M14-L14)/100*AX10+AW14</f>
        <v>3.8028319999999991</v>
      </c>
      <c r="AY14" s="42">
        <f t="shared" si="8"/>
        <v>1.7049999999999998</v>
      </c>
      <c r="AZ14" s="41">
        <f t="shared" si="9"/>
        <v>0.85249999999999992</v>
      </c>
      <c r="BA14" s="43">
        <f t="shared" si="10"/>
        <v>0.51149999999999995</v>
      </c>
      <c r="BB14" s="46">
        <f t="shared" ref="BB14:BB18" si="20">(M14-L14)/100*BB10</f>
        <v>0</v>
      </c>
      <c r="BC14" s="48">
        <f t="shared" si="11"/>
        <v>0.34099999999999997</v>
      </c>
      <c r="BD14" s="49">
        <f t="shared" si="12"/>
        <v>0.17049999999999998</v>
      </c>
      <c r="BE14" s="50">
        <f t="shared" si="13"/>
        <v>0.17049999999999998</v>
      </c>
      <c r="BF14" s="51">
        <f t="shared" si="14"/>
        <v>0.34099999999999997</v>
      </c>
      <c r="BG14" s="52">
        <f t="shared" si="15"/>
        <v>0.51149999999999995</v>
      </c>
      <c r="BH14" s="5"/>
    </row>
    <row r="15" spans="1:60" s="12" customFormat="1" ht="25.15" customHeight="1" x14ac:dyDescent="0.25">
      <c r="A15" s="57" t="s">
        <v>84</v>
      </c>
      <c r="B15" s="27">
        <v>4.8</v>
      </c>
      <c r="C15" s="27">
        <f>X15</f>
        <v>0</v>
      </c>
      <c r="D15" s="27">
        <f>Z15</f>
        <v>0</v>
      </c>
      <c r="E15" s="27">
        <f>AB15</f>
        <v>0</v>
      </c>
      <c r="F15" s="27">
        <f>AD15</f>
        <v>0</v>
      </c>
      <c r="G15" s="27">
        <f>AF15</f>
        <v>0</v>
      </c>
      <c r="H15" s="27">
        <v>6</v>
      </c>
      <c r="I15" s="81">
        <f>AJ15</f>
        <v>0</v>
      </c>
      <c r="J15" s="80">
        <f>AK15</f>
        <v>0</v>
      </c>
      <c r="K15" s="81">
        <f>AL15</f>
        <v>0</v>
      </c>
      <c r="L15" s="28">
        <f>AM15</f>
        <v>0</v>
      </c>
      <c r="M15" s="29">
        <f>SUM(B15:L15)</f>
        <v>10.8</v>
      </c>
      <c r="N15" s="148">
        <v>6</v>
      </c>
      <c r="O15" s="6"/>
      <c r="P15" s="132"/>
      <c r="Q15" s="124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1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2"/>
        <v>5.4</v>
      </c>
      <c r="AP15" s="93">
        <f t="shared" si="3"/>
        <v>3.7800000000000002</v>
      </c>
      <c r="AQ15" s="98">
        <f t="shared" si="4"/>
        <v>2.97</v>
      </c>
      <c r="AR15" s="99">
        <f t="shared" si="16"/>
        <v>3.9456450000000003</v>
      </c>
      <c r="AS15" s="94">
        <f t="shared" si="5"/>
        <v>2.5380000000000003</v>
      </c>
      <c r="AT15" s="39">
        <f t="shared" si="17"/>
        <v>3.3717330000000003</v>
      </c>
      <c r="AU15" s="95">
        <f t="shared" si="6"/>
        <v>2.2140000000000004</v>
      </c>
      <c r="AV15" s="95">
        <f t="shared" si="18"/>
        <v>2.9412990000000008</v>
      </c>
      <c r="AW15" s="38">
        <f t="shared" si="7"/>
        <v>1.7712000000000001</v>
      </c>
      <c r="AX15" s="38">
        <f t="shared" si="19"/>
        <v>2.3530392</v>
      </c>
      <c r="AY15" s="42">
        <f t="shared" si="8"/>
        <v>1.08</v>
      </c>
      <c r="AZ15" s="41">
        <f t="shared" si="9"/>
        <v>0.54</v>
      </c>
      <c r="BA15" s="43">
        <f t="shared" si="10"/>
        <v>0.32400000000000007</v>
      </c>
      <c r="BB15" s="46">
        <f t="shared" si="20"/>
        <v>0</v>
      </c>
      <c r="BC15" s="48">
        <f t="shared" si="11"/>
        <v>0.21600000000000003</v>
      </c>
      <c r="BD15" s="49">
        <f t="shared" si="12"/>
        <v>0.10800000000000001</v>
      </c>
      <c r="BE15" s="50">
        <f t="shared" si="13"/>
        <v>0.10800000000000001</v>
      </c>
      <c r="BF15" s="51">
        <f t="shared" si="14"/>
        <v>0.21600000000000003</v>
      </c>
      <c r="BG15" s="52">
        <f t="shared" si="15"/>
        <v>0.32400000000000007</v>
      </c>
      <c r="BH15" s="5"/>
    </row>
    <row r="16" spans="1:60" s="12" customFormat="1" ht="25.15" customHeight="1" x14ac:dyDescent="0.25">
      <c r="A16" s="57" t="s">
        <v>74</v>
      </c>
      <c r="B16" s="27">
        <v>3.6</v>
      </c>
      <c r="C16" s="27">
        <f>X16</f>
        <v>0</v>
      </c>
      <c r="D16" s="27">
        <f>Z16</f>
        <v>0</v>
      </c>
      <c r="E16" s="27">
        <f>AB16</f>
        <v>0</v>
      </c>
      <c r="F16" s="27">
        <f>AD16</f>
        <v>0</v>
      </c>
      <c r="G16" s="27">
        <f>AF16</f>
        <v>0</v>
      </c>
      <c r="H16" s="27">
        <v>1.7</v>
      </c>
      <c r="I16" s="81">
        <f>AJ16</f>
        <v>0</v>
      </c>
      <c r="J16" s="80">
        <f>AK16</f>
        <v>0</v>
      </c>
      <c r="K16" s="81">
        <f>AL16</f>
        <v>0</v>
      </c>
      <c r="L16" s="28">
        <v>0.97</v>
      </c>
      <c r="M16" s="29">
        <f>SUM(B16:L16)</f>
        <v>6.27</v>
      </c>
      <c r="N16" s="148">
        <v>7</v>
      </c>
      <c r="O16" s="6"/>
      <c r="P16" s="132"/>
      <c r="Q16" s="124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1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2"/>
        <v>2.65</v>
      </c>
      <c r="AP16" s="93">
        <f t="shared" si="3"/>
        <v>1.855</v>
      </c>
      <c r="AQ16" s="98">
        <f t="shared" si="4"/>
        <v>1.4575</v>
      </c>
      <c r="AR16" s="99">
        <f t="shared" si="16"/>
        <v>1.7679475</v>
      </c>
      <c r="AS16" s="94">
        <f t="shared" si="5"/>
        <v>1.2455000000000001</v>
      </c>
      <c r="AT16" s="39">
        <f t="shared" si="17"/>
        <v>1.5107915000000001</v>
      </c>
      <c r="AU16" s="95">
        <f t="shared" si="6"/>
        <v>1.0865</v>
      </c>
      <c r="AV16" s="95">
        <f t="shared" si="18"/>
        <v>1.3179245000000002</v>
      </c>
      <c r="AW16" s="38">
        <f t="shared" si="7"/>
        <v>0.86919999999999986</v>
      </c>
      <c r="AX16" s="38">
        <f t="shared" si="19"/>
        <v>1.0543395999999998</v>
      </c>
      <c r="AY16" s="42">
        <f t="shared" si="8"/>
        <v>0.53</v>
      </c>
      <c r="AZ16" s="41">
        <f t="shared" si="9"/>
        <v>0.26500000000000001</v>
      </c>
      <c r="BA16" s="43">
        <f t="shared" si="10"/>
        <v>0.159</v>
      </c>
      <c r="BB16" s="46">
        <f t="shared" si="20"/>
        <v>0</v>
      </c>
      <c r="BC16" s="48">
        <f t="shared" si="11"/>
        <v>0.106</v>
      </c>
      <c r="BD16" s="49">
        <f t="shared" si="12"/>
        <v>5.2999999999999999E-2</v>
      </c>
      <c r="BE16" s="50">
        <f t="shared" si="13"/>
        <v>5.2999999999999999E-2</v>
      </c>
      <c r="BF16" s="51">
        <f t="shared" si="14"/>
        <v>0.106</v>
      </c>
      <c r="BG16" s="52">
        <f t="shared" si="15"/>
        <v>0.159</v>
      </c>
      <c r="BH16" s="5"/>
    </row>
    <row r="17" spans="1:60" s="12" customFormat="1" ht="25.15" customHeight="1" x14ac:dyDescent="0.25">
      <c r="A17" s="57" t="s">
        <v>75</v>
      </c>
      <c r="B17" s="27">
        <f>V17</f>
        <v>0</v>
      </c>
      <c r="C17" s="27">
        <f>X17</f>
        <v>0</v>
      </c>
      <c r="D17" s="27">
        <f>Z17</f>
        <v>0</v>
      </c>
      <c r="E17" s="27">
        <f>AB17</f>
        <v>0</v>
      </c>
      <c r="F17" s="27">
        <f>AD17</f>
        <v>0</v>
      </c>
      <c r="G17" s="27">
        <f>AF17</f>
        <v>0</v>
      </c>
      <c r="H17" s="27">
        <f>AI17</f>
        <v>0</v>
      </c>
      <c r="I17" s="81">
        <f>AJ17</f>
        <v>0</v>
      </c>
      <c r="J17" s="80">
        <f>AK17</f>
        <v>0</v>
      </c>
      <c r="K17" s="81">
        <v>6</v>
      </c>
      <c r="L17" s="28">
        <f>AM17</f>
        <v>0</v>
      </c>
      <c r="M17" s="29">
        <f>SUM(B17:L17)</f>
        <v>6</v>
      </c>
      <c r="N17" s="148">
        <v>8</v>
      </c>
      <c r="O17" s="6"/>
      <c r="P17" s="132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1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2"/>
        <v>3</v>
      </c>
      <c r="AP17" s="93">
        <f t="shared" si="3"/>
        <v>2.1</v>
      </c>
      <c r="AQ17" s="98">
        <f t="shared" si="4"/>
        <v>1.65</v>
      </c>
      <c r="AR17" s="99">
        <f t="shared" si="16"/>
        <v>1.883475</v>
      </c>
      <c r="AS17" s="94">
        <f t="shared" si="5"/>
        <v>1.41</v>
      </c>
      <c r="AT17" s="39">
        <f t="shared" si="17"/>
        <v>1.609515</v>
      </c>
      <c r="AU17" s="95">
        <f t="shared" si="6"/>
        <v>1.23</v>
      </c>
      <c r="AV17" s="95">
        <f t="shared" si="18"/>
        <v>1.404045</v>
      </c>
      <c r="AW17" s="38">
        <f t="shared" si="7"/>
        <v>0.98399999999999987</v>
      </c>
      <c r="AX17" s="38">
        <f t="shared" si="19"/>
        <v>1.1232359999999999</v>
      </c>
      <c r="AY17" s="42">
        <f t="shared" si="8"/>
        <v>0.6</v>
      </c>
      <c r="AZ17" s="41">
        <f t="shared" si="9"/>
        <v>0.3</v>
      </c>
      <c r="BA17" s="43">
        <f t="shared" si="10"/>
        <v>0.18</v>
      </c>
      <c r="BB17" s="46">
        <f t="shared" si="20"/>
        <v>0</v>
      </c>
      <c r="BC17" s="48">
        <f t="shared" si="11"/>
        <v>0.12</v>
      </c>
      <c r="BD17" s="49">
        <f t="shared" si="12"/>
        <v>0.06</v>
      </c>
      <c r="BE17" s="50">
        <f t="shared" si="13"/>
        <v>0.06</v>
      </c>
      <c r="BF17" s="51">
        <f t="shared" si="14"/>
        <v>0.12</v>
      </c>
      <c r="BG17" s="52">
        <f t="shared" si="15"/>
        <v>0.18</v>
      </c>
      <c r="BH17" s="5"/>
    </row>
    <row r="18" spans="1:60" s="12" customFormat="1" ht="25.15" customHeight="1" x14ac:dyDescent="0.25">
      <c r="A18" s="57" t="s">
        <v>76</v>
      </c>
      <c r="B18" s="27">
        <v>4</v>
      </c>
      <c r="C18" s="27">
        <f>X18</f>
        <v>0</v>
      </c>
      <c r="D18" s="27">
        <f>Z18</f>
        <v>0</v>
      </c>
      <c r="E18" s="27">
        <f>AB18</f>
        <v>0</v>
      </c>
      <c r="F18" s="27">
        <f>AD18</f>
        <v>0</v>
      </c>
      <c r="G18" s="27">
        <f>AF18</f>
        <v>0</v>
      </c>
      <c r="H18" s="27">
        <f>AI18</f>
        <v>0</v>
      </c>
      <c r="I18" s="81">
        <f>AJ18</f>
        <v>0</v>
      </c>
      <c r="J18" s="80">
        <f>AK18</f>
        <v>0</v>
      </c>
      <c r="K18" s="81">
        <f>AL18</f>
        <v>0</v>
      </c>
      <c r="L18" s="28">
        <f>AM18</f>
        <v>0</v>
      </c>
      <c r="M18" s="29">
        <f>SUM(B18:L18)</f>
        <v>4</v>
      </c>
      <c r="N18" s="148">
        <v>9</v>
      </c>
      <c r="O18" s="6"/>
      <c r="P18" s="132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1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2"/>
        <v>2</v>
      </c>
      <c r="AP18" s="93">
        <f t="shared" si="3"/>
        <v>1.4000000000000001</v>
      </c>
      <c r="AQ18" s="98">
        <f t="shared" si="4"/>
        <v>1.1000000000000001</v>
      </c>
      <c r="AR18" s="99">
        <f t="shared" si="16"/>
        <v>1.3550680000000002</v>
      </c>
      <c r="AS18" s="94">
        <f t="shared" si="5"/>
        <v>0.94000000000000006</v>
      </c>
      <c r="AT18" s="39">
        <f t="shared" si="17"/>
        <v>1.1579672000000001</v>
      </c>
      <c r="AU18" s="95">
        <f t="shared" si="6"/>
        <v>0.82000000000000006</v>
      </c>
      <c r="AV18" s="95">
        <f t="shared" si="18"/>
        <v>1.0101416000000001</v>
      </c>
      <c r="AW18" s="38">
        <f t="shared" si="7"/>
        <v>0.65599999999999992</v>
      </c>
      <c r="AX18" s="38">
        <f t="shared" si="19"/>
        <v>0.80811327999999993</v>
      </c>
      <c r="AY18" s="42">
        <f t="shared" si="8"/>
        <v>0.4</v>
      </c>
      <c r="AZ18" s="41">
        <f t="shared" si="9"/>
        <v>0.2</v>
      </c>
      <c r="BA18" s="43">
        <f t="shared" si="10"/>
        <v>0.12</v>
      </c>
      <c r="BB18" s="46">
        <f t="shared" si="20"/>
        <v>0</v>
      </c>
      <c r="BC18" s="48">
        <f t="shared" si="11"/>
        <v>0.08</v>
      </c>
      <c r="BD18" s="49">
        <f t="shared" si="12"/>
        <v>0.04</v>
      </c>
      <c r="BE18" s="50">
        <f t="shared" si="13"/>
        <v>0.04</v>
      </c>
      <c r="BF18" s="51">
        <f t="shared" si="14"/>
        <v>0.08</v>
      </c>
      <c r="BG18" s="52">
        <f t="shared" si="15"/>
        <v>0.12</v>
      </c>
      <c r="BH18" s="5"/>
    </row>
    <row r="19" spans="1:60" s="12" customFormat="1" ht="25.15" customHeight="1" x14ac:dyDescent="0.25">
      <c r="A19" s="57" t="s">
        <v>81</v>
      </c>
      <c r="B19" s="27">
        <f>V19</f>
        <v>0</v>
      </c>
      <c r="C19" s="27">
        <f>X19</f>
        <v>0</v>
      </c>
      <c r="D19" s="27">
        <f>Z19</f>
        <v>0</v>
      </c>
      <c r="E19" s="27">
        <v>2.85</v>
      </c>
      <c r="F19" s="27">
        <f>AD19</f>
        <v>0</v>
      </c>
      <c r="G19" s="27">
        <f>AF19</f>
        <v>0</v>
      </c>
      <c r="H19" s="27">
        <f>AI19</f>
        <v>0</v>
      </c>
      <c r="I19" s="81">
        <f>AJ19</f>
        <v>0</v>
      </c>
      <c r="J19" s="80">
        <f>AK19</f>
        <v>0</v>
      </c>
      <c r="K19" s="81">
        <f>AL19</f>
        <v>0</v>
      </c>
      <c r="L19" s="28">
        <v>0.52</v>
      </c>
      <c r="M19" s="29">
        <f>SUM(B19:L19)</f>
        <v>3.37</v>
      </c>
      <c r="N19" s="148">
        <v>10</v>
      </c>
      <c r="O19" s="6"/>
      <c r="P19" s="132"/>
      <c r="Q19" s="20"/>
      <c r="R19" s="101"/>
      <c r="S19" s="107"/>
      <c r="T19" s="106"/>
      <c r="U19" s="30">
        <v>0</v>
      </c>
      <c r="V19" s="78">
        <f t="shared" ref="V19:V24" si="22">U19*V10</f>
        <v>0</v>
      </c>
      <c r="W19" s="30">
        <v>0</v>
      </c>
      <c r="X19" s="72">
        <f t="shared" ref="X19:X24" si="23">W19*X10</f>
        <v>0</v>
      </c>
      <c r="Y19" s="30">
        <v>0</v>
      </c>
      <c r="Z19" s="72">
        <f t="shared" ref="Z19:Z24" si="24">Y19*Z10</f>
        <v>0</v>
      </c>
      <c r="AA19" s="30">
        <v>0</v>
      </c>
      <c r="AB19" s="72">
        <f t="shared" ref="AB19:AB24" si="25">AA19*AB10</f>
        <v>0</v>
      </c>
      <c r="AC19" s="30">
        <v>0</v>
      </c>
      <c r="AD19" s="72">
        <f t="shared" ref="AD19:AD24" si="26">AC19*AD10</f>
        <v>0</v>
      </c>
      <c r="AE19" s="30">
        <v>0</v>
      </c>
      <c r="AF19" s="72">
        <f t="shared" ref="AF19:AF24" si="27">AE19*AF10</f>
        <v>0</v>
      </c>
      <c r="AG19" s="92">
        <f t="shared" ref="AG19:AG24" si="28">V19+X19+Z19+AB19+AD19+AF19</f>
        <v>0</v>
      </c>
      <c r="AH19" s="30">
        <v>0</v>
      </c>
      <c r="AI19" s="100">
        <f t="shared" ref="AI19:AI24" si="29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24" si="30">(M19-L19)/100*50</f>
        <v>1.425</v>
      </c>
      <c r="AP19" s="93">
        <f t="shared" ref="AP19:AP24" si="31">(M19-L19)/100*35</f>
        <v>0.99750000000000005</v>
      </c>
      <c r="AQ19" s="98">
        <f t="shared" ref="AQ19:AQ24" si="32">(M19-L19)/100*27.5</f>
        <v>0.78375000000000006</v>
      </c>
      <c r="AR19" s="99">
        <f t="shared" ref="AR19:AR24" si="33">(M19-L19)/100*AR15+AQ19</f>
        <v>0.89620088250000007</v>
      </c>
      <c r="AS19" s="94">
        <f t="shared" ref="AS19:AS24" si="34">(M19-L19)/100*23.5</f>
        <v>0.66975000000000007</v>
      </c>
      <c r="AT19" s="39">
        <f t="shared" ref="AT19:AT24" si="35">(M19-L19)/100*AT15+AS19</f>
        <v>0.76584439050000008</v>
      </c>
      <c r="AU19" s="95">
        <f t="shared" ref="AU19:AU24" si="36">(M19-L19)/100*20.5</f>
        <v>0.58425000000000005</v>
      </c>
      <c r="AV19" s="95">
        <f t="shared" ref="AV19:AV24" si="37">(M19-L19)/100*AV15+AU19</f>
        <v>0.66807702150000003</v>
      </c>
      <c r="AW19" s="38">
        <f t="shared" ref="AW19:AW24" si="38">(M19-L19)/100*16.4</f>
        <v>0.46739999999999998</v>
      </c>
      <c r="AX19" s="38">
        <f t="shared" ref="AX19:AX24" si="39">(M19-L19)/100*AX15+AW19</f>
        <v>0.53446161719999996</v>
      </c>
      <c r="AY19" s="42">
        <f t="shared" ref="AY19:AY24" si="40">(M19-L19)/100*10</f>
        <v>0.28500000000000003</v>
      </c>
      <c r="AZ19" s="41">
        <f t="shared" ref="AZ19:AZ24" si="41">(M19-L19)/100*5</f>
        <v>0.14250000000000002</v>
      </c>
      <c r="BA19" s="43">
        <f t="shared" ref="BA19:BA24" si="42">(M19-L19)/100*3</f>
        <v>8.5500000000000007E-2</v>
      </c>
      <c r="BB19" s="46">
        <f t="shared" ref="BB19:BB24" si="43">(M19-L19)/100*BB15</f>
        <v>0</v>
      </c>
      <c r="BC19" s="48">
        <f t="shared" ref="BC19:BC24" si="44">(M19-L19)/100*2</f>
        <v>5.7000000000000002E-2</v>
      </c>
      <c r="BD19" s="49">
        <f t="shared" ref="BD19:BD24" si="45">(M19-L19)/100*1</f>
        <v>2.8500000000000001E-2</v>
      </c>
      <c r="BE19" s="50">
        <f t="shared" ref="BE19:BE24" si="46">(M19-L19)/100*1</f>
        <v>2.8500000000000001E-2</v>
      </c>
      <c r="BF19" s="51">
        <f t="shared" ref="BF19:BF24" si="47">(M19-L19)/100*2</f>
        <v>5.7000000000000002E-2</v>
      </c>
      <c r="BG19" s="52">
        <f t="shared" ref="BG19:BG24" si="48">(M19-L19)/100*3</f>
        <v>8.5500000000000007E-2</v>
      </c>
      <c r="BH19" s="5"/>
    </row>
    <row r="20" spans="1:60" s="12" customFormat="1" ht="25.15" customHeight="1" x14ac:dyDescent="0.25">
      <c r="A20" s="57" t="s">
        <v>73</v>
      </c>
      <c r="B20" s="27">
        <f>V20</f>
        <v>0</v>
      </c>
      <c r="C20" s="27">
        <f>X20</f>
        <v>0</v>
      </c>
      <c r="D20" s="27">
        <f>Z20</f>
        <v>0</v>
      </c>
      <c r="E20" s="27">
        <f>AB20</f>
        <v>0</v>
      </c>
      <c r="F20" s="27">
        <f>AD20</f>
        <v>0</v>
      </c>
      <c r="G20" s="27">
        <f>AF20</f>
        <v>0</v>
      </c>
      <c r="H20" s="27">
        <v>2.5</v>
      </c>
      <c r="I20" s="81">
        <f>AJ20</f>
        <v>0</v>
      </c>
      <c r="J20" s="80">
        <f>AK20</f>
        <v>0</v>
      </c>
      <c r="K20" s="81">
        <f>AL20</f>
        <v>0</v>
      </c>
      <c r="L20" s="28">
        <f>AM20</f>
        <v>0</v>
      </c>
      <c r="M20" s="29">
        <f>SUM(B20:L20)</f>
        <v>2.5</v>
      </c>
      <c r="N20" s="148">
        <v>11</v>
      </c>
      <c r="O20" s="6"/>
      <c r="P20" s="132"/>
      <c r="Q20" s="20"/>
      <c r="R20" s="101"/>
      <c r="S20" s="107"/>
      <c r="T20" s="106"/>
      <c r="U20" s="30">
        <v>0</v>
      </c>
      <c r="V20" s="78">
        <f t="shared" si="22"/>
        <v>0</v>
      </c>
      <c r="W20" s="30">
        <v>0</v>
      </c>
      <c r="X20" s="72">
        <f t="shared" si="23"/>
        <v>0</v>
      </c>
      <c r="Y20" s="30">
        <v>0</v>
      </c>
      <c r="Z20" s="72">
        <f t="shared" si="24"/>
        <v>0</v>
      </c>
      <c r="AA20" s="30">
        <v>0</v>
      </c>
      <c r="AB20" s="72">
        <f t="shared" si="25"/>
        <v>0</v>
      </c>
      <c r="AC20" s="30">
        <v>0</v>
      </c>
      <c r="AD20" s="72">
        <f t="shared" si="26"/>
        <v>0</v>
      </c>
      <c r="AE20" s="30">
        <v>0</v>
      </c>
      <c r="AF20" s="72">
        <f t="shared" si="27"/>
        <v>0</v>
      </c>
      <c r="AG20" s="92">
        <f t="shared" si="28"/>
        <v>0</v>
      </c>
      <c r="AH20" s="30">
        <v>0</v>
      </c>
      <c r="AI20" s="100">
        <f t="shared" si="29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0"/>
        <v>1.25</v>
      </c>
      <c r="AP20" s="93">
        <f t="shared" si="31"/>
        <v>0.875</v>
      </c>
      <c r="AQ20" s="98">
        <f t="shared" si="32"/>
        <v>0.6875</v>
      </c>
      <c r="AR20" s="99">
        <f t="shared" si="33"/>
        <v>0.7316986875</v>
      </c>
      <c r="AS20" s="94">
        <f t="shared" si="34"/>
        <v>0.58750000000000002</v>
      </c>
      <c r="AT20" s="39">
        <f t="shared" si="35"/>
        <v>0.62526978750000006</v>
      </c>
      <c r="AU20" s="95">
        <f t="shared" si="36"/>
        <v>0.51250000000000007</v>
      </c>
      <c r="AV20" s="95">
        <f t="shared" si="37"/>
        <v>0.54544811250000003</v>
      </c>
      <c r="AW20" s="38">
        <f t="shared" si="38"/>
        <v>0.41</v>
      </c>
      <c r="AX20" s="38">
        <f t="shared" si="39"/>
        <v>0.43635848999999999</v>
      </c>
      <c r="AY20" s="42">
        <f t="shared" si="40"/>
        <v>0.25</v>
      </c>
      <c r="AZ20" s="41">
        <f t="shared" si="41"/>
        <v>0.125</v>
      </c>
      <c r="BA20" s="43">
        <f t="shared" si="42"/>
        <v>7.5000000000000011E-2</v>
      </c>
      <c r="BB20" s="46">
        <f t="shared" si="43"/>
        <v>0</v>
      </c>
      <c r="BC20" s="48">
        <f t="shared" si="44"/>
        <v>0.05</v>
      </c>
      <c r="BD20" s="49">
        <f t="shared" si="45"/>
        <v>2.5000000000000001E-2</v>
      </c>
      <c r="BE20" s="50">
        <f t="shared" si="46"/>
        <v>2.5000000000000001E-2</v>
      </c>
      <c r="BF20" s="51">
        <f t="shared" si="47"/>
        <v>0.05</v>
      </c>
      <c r="BG20" s="52">
        <f t="shared" si="48"/>
        <v>7.5000000000000011E-2</v>
      </c>
      <c r="BH20" s="5"/>
    </row>
    <row r="21" spans="1:60" s="12" customFormat="1" ht="25.15" customHeight="1" x14ac:dyDescent="0.25">
      <c r="A21" s="57" t="s">
        <v>85</v>
      </c>
      <c r="B21" s="27">
        <f>V21</f>
        <v>0</v>
      </c>
      <c r="C21" s="27">
        <f>X21</f>
        <v>0</v>
      </c>
      <c r="D21" s="27">
        <f>Z21</f>
        <v>0</v>
      </c>
      <c r="E21" s="27">
        <v>0.6</v>
      </c>
      <c r="F21" s="27">
        <f>AD21</f>
        <v>0</v>
      </c>
      <c r="G21" s="27">
        <f>AF21</f>
        <v>0</v>
      </c>
      <c r="H21" s="27">
        <v>0.9</v>
      </c>
      <c r="I21" s="81">
        <f>AJ21</f>
        <v>0</v>
      </c>
      <c r="J21" s="80">
        <f>AK21</f>
        <v>0</v>
      </c>
      <c r="K21" s="81">
        <f>AL21</f>
        <v>0</v>
      </c>
      <c r="L21" s="28">
        <v>0.39</v>
      </c>
      <c r="M21" s="29">
        <f>SUM(B21:L21)</f>
        <v>1.8900000000000001</v>
      </c>
      <c r="N21" s="148">
        <v>12</v>
      </c>
      <c r="O21" s="6"/>
      <c r="P21" s="132"/>
      <c r="Q21" s="20"/>
      <c r="R21" s="101"/>
      <c r="S21" s="107"/>
      <c r="T21" s="106"/>
      <c r="U21" s="30">
        <v>0</v>
      </c>
      <c r="V21" s="78">
        <f t="shared" si="22"/>
        <v>0</v>
      </c>
      <c r="W21" s="30">
        <v>0</v>
      </c>
      <c r="X21" s="72">
        <f t="shared" si="23"/>
        <v>0</v>
      </c>
      <c r="Y21" s="30">
        <v>0</v>
      </c>
      <c r="Z21" s="72">
        <f t="shared" si="24"/>
        <v>0</v>
      </c>
      <c r="AA21" s="30">
        <v>0</v>
      </c>
      <c r="AB21" s="72">
        <f t="shared" si="25"/>
        <v>0</v>
      </c>
      <c r="AC21" s="30">
        <v>0</v>
      </c>
      <c r="AD21" s="72">
        <f t="shared" si="26"/>
        <v>0</v>
      </c>
      <c r="AE21" s="30">
        <v>0</v>
      </c>
      <c r="AF21" s="72">
        <f t="shared" si="27"/>
        <v>0</v>
      </c>
      <c r="AG21" s="92">
        <f t="shared" si="28"/>
        <v>0</v>
      </c>
      <c r="AH21" s="30">
        <v>0</v>
      </c>
      <c r="AI21" s="100">
        <f t="shared" si="29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0"/>
        <v>0.75</v>
      </c>
      <c r="AP21" s="93">
        <f t="shared" si="31"/>
        <v>0.52500000000000002</v>
      </c>
      <c r="AQ21" s="98">
        <f t="shared" si="32"/>
        <v>0.41249999999999998</v>
      </c>
      <c r="AR21" s="99">
        <f t="shared" si="33"/>
        <v>0.44075212499999999</v>
      </c>
      <c r="AS21" s="94">
        <f t="shared" si="34"/>
        <v>0.35249999999999998</v>
      </c>
      <c r="AT21" s="39">
        <f t="shared" si="35"/>
        <v>0.37664272499999996</v>
      </c>
      <c r="AU21" s="95">
        <f t="shared" si="36"/>
        <v>0.3075</v>
      </c>
      <c r="AV21" s="95">
        <f t="shared" si="37"/>
        <v>0.32856067499999997</v>
      </c>
      <c r="AW21" s="38">
        <f t="shared" si="38"/>
        <v>0.24599999999999997</v>
      </c>
      <c r="AX21" s="38">
        <f t="shared" si="39"/>
        <v>0.26284853999999996</v>
      </c>
      <c r="AY21" s="42">
        <f t="shared" si="40"/>
        <v>0.15</v>
      </c>
      <c r="AZ21" s="41">
        <f t="shared" si="41"/>
        <v>7.4999999999999997E-2</v>
      </c>
      <c r="BA21" s="43">
        <f t="shared" si="42"/>
        <v>4.4999999999999998E-2</v>
      </c>
      <c r="BB21" s="46">
        <f t="shared" si="43"/>
        <v>0</v>
      </c>
      <c r="BC21" s="48">
        <f t="shared" si="44"/>
        <v>0.03</v>
      </c>
      <c r="BD21" s="49">
        <f t="shared" si="45"/>
        <v>1.4999999999999999E-2</v>
      </c>
      <c r="BE21" s="50">
        <f t="shared" si="46"/>
        <v>1.4999999999999999E-2</v>
      </c>
      <c r="BF21" s="51">
        <f t="shared" si="47"/>
        <v>0.03</v>
      </c>
      <c r="BG21" s="52">
        <f t="shared" si="48"/>
        <v>4.4999999999999998E-2</v>
      </c>
      <c r="BH21" s="5"/>
    </row>
    <row r="22" spans="1:60" s="12" customFormat="1" ht="25.15" customHeight="1" x14ac:dyDescent="0.25">
      <c r="A22" s="57" t="s">
        <v>82</v>
      </c>
      <c r="B22" s="27">
        <v>0.8</v>
      </c>
      <c r="C22" s="27">
        <f>X22</f>
        <v>0</v>
      </c>
      <c r="D22" s="27">
        <f>Z22</f>
        <v>0</v>
      </c>
      <c r="E22" s="27">
        <f>AB22</f>
        <v>0</v>
      </c>
      <c r="F22" s="27">
        <f>AD22</f>
        <v>0</v>
      </c>
      <c r="G22" s="27">
        <f>AF22</f>
        <v>0</v>
      </c>
      <c r="H22" s="27">
        <f>AI22</f>
        <v>0</v>
      </c>
      <c r="I22" s="81">
        <f>AJ22</f>
        <v>0</v>
      </c>
      <c r="J22" s="80">
        <f>AK22</f>
        <v>0</v>
      </c>
      <c r="K22" s="81">
        <f>AL22</f>
        <v>0</v>
      </c>
      <c r="L22" s="28">
        <v>0.19</v>
      </c>
      <c r="M22" s="29">
        <f>SUM(B22:L22)</f>
        <v>0.99</v>
      </c>
      <c r="N22" s="148">
        <v>13</v>
      </c>
      <c r="O22" s="6"/>
      <c r="P22" s="132"/>
      <c r="Q22" s="20"/>
      <c r="R22" s="101"/>
      <c r="S22" s="107"/>
      <c r="T22" s="106"/>
      <c r="U22" s="30">
        <v>0</v>
      </c>
      <c r="V22" s="78">
        <f t="shared" si="22"/>
        <v>0</v>
      </c>
      <c r="W22" s="30">
        <v>0</v>
      </c>
      <c r="X22" s="72">
        <f t="shared" si="23"/>
        <v>0</v>
      </c>
      <c r="Y22" s="30">
        <v>0</v>
      </c>
      <c r="Z22" s="72">
        <f t="shared" si="24"/>
        <v>0</v>
      </c>
      <c r="AA22" s="30">
        <v>0</v>
      </c>
      <c r="AB22" s="72">
        <f t="shared" si="25"/>
        <v>0</v>
      </c>
      <c r="AC22" s="30">
        <v>0</v>
      </c>
      <c r="AD22" s="72">
        <f t="shared" si="26"/>
        <v>0</v>
      </c>
      <c r="AE22" s="30">
        <v>0</v>
      </c>
      <c r="AF22" s="72">
        <f t="shared" si="27"/>
        <v>0</v>
      </c>
      <c r="AG22" s="92">
        <f t="shared" si="28"/>
        <v>0</v>
      </c>
      <c r="AH22" s="30">
        <v>0</v>
      </c>
      <c r="AI22" s="100">
        <f t="shared" si="29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0"/>
        <v>0.4</v>
      </c>
      <c r="AP22" s="93">
        <f t="shared" si="31"/>
        <v>0.28000000000000003</v>
      </c>
      <c r="AQ22" s="98">
        <f t="shared" si="32"/>
        <v>0.22</v>
      </c>
      <c r="AR22" s="99">
        <f t="shared" si="33"/>
        <v>0.23084054400000001</v>
      </c>
      <c r="AS22" s="94">
        <f t="shared" si="34"/>
        <v>0.188</v>
      </c>
      <c r="AT22" s="39">
        <f t="shared" si="35"/>
        <v>0.19726373759999999</v>
      </c>
      <c r="AU22" s="95">
        <f t="shared" si="36"/>
        <v>0.16400000000000001</v>
      </c>
      <c r="AV22" s="95">
        <f t="shared" si="37"/>
        <v>0.17208113280000001</v>
      </c>
      <c r="AW22" s="38">
        <f t="shared" si="38"/>
        <v>0.13119999999999998</v>
      </c>
      <c r="AX22" s="38">
        <f t="shared" si="39"/>
        <v>0.13766490624</v>
      </c>
      <c r="AY22" s="42">
        <f t="shared" si="40"/>
        <v>0.08</v>
      </c>
      <c r="AZ22" s="41">
        <f t="shared" si="41"/>
        <v>0.04</v>
      </c>
      <c r="BA22" s="43">
        <f t="shared" si="42"/>
        <v>2.4E-2</v>
      </c>
      <c r="BB22" s="46">
        <f t="shared" si="43"/>
        <v>0</v>
      </c>
      <c r="BC22" s="48">
        <f t="shared" si="44"/>
        <v>1.6E-2</v>
      </c>
      <c r="BD22" s="49">
        <f t="shared" si="45"/>
        <v>8.0000000000000002E-3</v>
      </c>
      <c r="BE22" s="50">
        <f t="shared" si="46"/>
        <v>8.0000000000000002E-3</v>
      </c>
      <c r="BF22" s="51">
        <f t="shared" si="47"/>
        <v>1.6E-2</v>
      </c>
      <c r="BG22" s="52">
        <f t="shared" si="48"/>
        <v>2.4E-2</v>
      </c>
      <c r="BH22" s="5"/>
    </row>
    <row r="23" spans="1:60" s="12" customFormat="1" ht="25.15" customHeight="1" x14ac:dyDescent="0.25">
      <c r="A23" s="57" t="s">
        <v>86</v>
      </c>
      <c r="B23" s="27">
        <f>V23</f>
        <v>0</v>
      </c>
      <c r="C23" s="27">
        <f>X23</f>
        <v>0</v>
      </c>
      <c r="D23" s="27">
        <f>Z23</f>
        <v>0</v>
      </c>
      <c r="E23" s="27">
        <v>0.15</v>
      </c>
      <c r="F23" s="27">
        <f>AD23</f>
        <v>0</v>
      </c>
      <c r="G23" s="27">
        <f>AF23</f>
        <v>0</v>
      </c>
      <c r="H23" s="27">
        <f>AI23</f>
        <v>0</v>
      </c>
      <c r="I23" s="81">
        <f>AJ23</f>
        <v>0</v>
      </c>
      <c r="J23" s="80">
        <f>AK23</f>
        <v>0</v>
      </c>
      <c r="K23" s="81">
        <f>AL23</f>
        <v>0</v>
      </c>
      <c r="L23" s="28">
        <v>0.03</v>
      </c>
      <c r="M23" s="29">
        <f>SUM(B23:L23)</f>
        <v>0.18</v>
      </c>
      <c r="N23" s="148">
        <v>14</v>
      </c>
      <c r="O23" s="6"/>
      <c r="P23" s="132"/>
      <c r="Q23" s="20"/>
      <c r="R23" s="101"/>
      <c r="S23" s="107"/>
      <c r="T23" s="106"/>
      <c r="U23" s="30">
        <v>0</v>
      </c>
      <c r="V23" s="78">
        <f t="shared" si="22"/>
        <v>0</v>
      </c>
      <c r="W23" s="30">
        <v>0</v>
      </c>
      <c r="X23" s="72">
        <f t="shared" si="23"/>
        <v>0</v>
      </c>
      <c r="Y23" s="30">
        <v>0</v>
      </c>
      <c r="Z23" s="72">
        <f t="shared" si="24"/>
        <v>0</v>
      </c>
      <c r="AA23" s="30">
        <v>0</v>
      </c>
      <c r="AB23" s="72">
        <f t="shared" si="25"/>
        <v>0</v>
      </c>
      <c r="AC23" s="30">
        <v>0</v>
      </c>
      <c r="AD23" s="72">
        <f t="shared" si="26"/>
        <v>0</v>
      </c>
      <c r="AE23" s="30">
        <v>0</v>
      </c>
      <c r="AF23" s="72">
        <f t="shared" si="27"/>
        <v>0</v>
      </c>
      <c r="AG23" s="92">
        <f t="shared" si="28"/>
        <v>0</v>
      </c>
      <c r="AH23" s="30">
        <v>0</v>
      </c>
      <c r="AI23" s="100">
        <f t="shared" si="29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0"/>
        <v>7.4999999999999997E-2</v>
      </c>
      <c r="AP23" s="93">
        <f t="shared" si="31"/>
        <v>5.2499999999999998E-2</v>
      </c>
      <c r="AQ23" s="98">
        <f t="shared" si="32"/>
        <v>4.1250000000000002E-2</v>
      </c>
      <c r="AR23" s="99">
        <f t="shared" si="33"/>
        <v>4.259430132375E-2</v>
      </c>
      <c r="AS23" s="94">
        <f t="shared" si="34"/>
        <v>3.5250000000000004E-2</v>
      </c>
      <c r="AT23" s="39">
        <f t="shared" si="35"/>
        <v>3.6398766585750003E-2</v>
      </c>
      <c r="AU23" s="95">
        <f t="shared" si="36"/>
        <v>3.075E-2</v>
      </c>
      <c r="AV23" s="95">
        <f t="shared" si="37"/>
        <v>3.1752115532249998E-2</v>
      </c>
      <c r="AW23" s="38">
        <f t="shared" si="38"/>
        <v>2.4599999999999997E-2</v>
      </c>
      <c r="AX23" s="38">
        <f t="shared" si="39"/>
        <v>2.5401692425799996E-2</v>
      </c>
      <c r="AY23" s="42">
        <f t="shared" si="40"/>
        <v>1.4999999999999999E-2</v>
      </c>
      <c r="AZ23" s="41">
        <f t="shared" si="41"/>
        <v>7.4999999999999997E-3</v>
      </c>
      <c r="BA23" s="43">
        <f t="shared" si="42"/>
        <v>4.5000000000000005E-3</v>
      </c>
      <c r="BB23" s="46">
        <f t="shared" si="43"/>
        <v>0</v>
      </c>
      <c r="BC23" s="48">
        <f t="shared" si="44"/>
        <v>3.0000000000000001E-3</v>
      </c>
      <c r="BD23" s="49">
        <f t="shared" si="45"/>
        <v>1.5E-3</v>
      </c>
      <c r="BE23" s="50">
        <f t="shared" si="46"/>
        <v>1.5E-3</v>
      </c>
      <c r="BF23" s="51">
        <f t="shared" si="47"/>
        <v>3.0000000000000001E-3</v>
      </c>
      <c r="BG23" s="52">
        <f t="shared" si="48"/>
        <v>4.5000000000000005E-3</v>
      </c>
      <c r="BH23" s="5"/>
    </row>
    <row r="24" spans="1:60" s="12" customFormat="1" ht="25.15" customHeight="1" x14ac:dyDescent="0.25">
      <c r="A24" s="57" t="s">
        <v>72</v>
      </c>
      <c r="B24" s="27">
        <v>0</v>
      </c>
      <c r="C24" s="27">
        <f>X24</f>
        <v>0</v>
      </c>
      <c r="D24" s="27">
        <f>Z24</f>
        <v>0</v>
      </c>
      <c r="E24" s="27">
        <f>AB24</f>
        <v>0</v>
      </c>
      <c r="F24" s="27">
        <f>AD24</f>
        <v>0</v>
      </c>
      <c r="G24" s="27">
        <f>AF24</f>
        <v>0</v>
      </c>
      <c r="H24" s="27">
        <f>AI24</f>
        <v>0</v>
      </c>
      <c r="I24" s="81">
        <f>AJ24</f>
        <v>0</v>
      </c>
      <c r="J24" s="80">
        <f>AK24</f>
        <v>0</v>
      </c>
      <c r="K24" s="81">
        <f>AL24</f>
        <v>0</v>
      </c>
      <c r="L24" s="28">
        <f>AM24</f>
        <v>0</v>
      </c>
      <c r="M24" s="29">
        <f>SUM(B24:L24)</f>
        <v>0</v>
      </c>
      <c r="N24" s="148">
        <v>15</v>
      </c>
      <c r="O24" s="6"/>
      <c r="P24" s="132"/>
      <c r="Q24" s="20"/>
      <c r="R24" s="101"/>
      <c r="S24" s="107"/>
      <c r="T24" s="106"/>
      <c r="U24" s="30">
        <v>0</v>
      </c>
      <c r="V24" s="78">
        <f t="shared" si="22"/>
        <v>0</v>
      </c>
      <c r="W24" s="30">
        <v>0</v>
      </c>
      <c r="X24" s="72">
        <f t="shared" si="23"/>
        <v>0</v>
      </c>
      <c r="Y24" s="30">
        <v>0</v>
      </c>
      <c r="Z24" s="72">
        <f t="shared" si="24"/>
        <v>0</v>
      </c>
      <c r="AA24" s="30">
        <v>0</v>
      </c>
      <c r="AB24" s="72">
        <f t="shared" si="25"/>
        <v>0</v>
      </c>
      <c r="AC24" s="30">
        <v>0</v>
      </c>
      <c r="AD24" s="72">
        <f t="shared" si="26"/>
        <v>0</v>
      </c>
      <c r="AE24" s="30">
        <v>0</v>
      </c>
      <c r="AF24" s="72">
        <f t="shared" si="27"/>
        <v>0</v>
      </c>
      <c r="AG24" s="92">
        <f t="shared" si="28"/>
        <v>0</v>
      </c>
      <c r="AH24" s="30">
        <v>0</v>
      </c>
      <c r="AI24" s="100">
        <f t="shared" si="29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0"/>
        <v>0</v>
      </c>
      <c r="AP24" s="93">
        <f t="shared" si="31"/>
        <v>0</v>
      </c>
      <c r="AQ24" s="98">
        <f t="shared" si="32"/>
        <v>0</v>
      </c>
      <c r="AR24" s="99">
        <f t="shared" si="33"/>
        <v>0</v>
      </c>
      <c r="AS24" s="94">
        <f t="shared" si="34"/>
        <v>0</v>
      </c>
      <c r="AT24" s="39">
        <f t="shared" si="35"/>
        <v>0</v>
      </c>
      <c r="AU24" s="95">
        <f t="shared" si="36"/>
        <v>0</v>
      </c>
      <c r="AV24" s="95">
        <f t="shared" si="37"/>
        <v>0</v>
      </c>
      <c r="AW24" s="38">
        <f t="shared" si="38"/>
        <v>0</v>
      </c>
      <c r="AX24" s="38">
        <f t="shared" si="39"/>
        <v>0</v>
      </c>
      <c r="AY24" s="42">
        <f t="shared" si="40"/>
        <v>0</v>
      </c>
      <c r="AZ24" s="41">
        <f t="shared" si="41"/>
        <v>0</v>
      </c>
      <c r="BA24" s="43">
        <f t="shared" si="42"/>
        <v>0</v>
      </c>
      <c r="BB24" s="46">
        <f t="shared" si="43"/>
        <v>0</v>
      </c>
      <c r="BC24" s="48">
        <f t="shared" si="44"/>
        <v>0</v>
      </c>
      <c r="BD24" s="49">
        <f t="shared" si="45"/>
        <v>0</v>
      </c>
      <c r="BE24" s="50">
        <f t="shared" si="46"/>
        <v>0</v>
      </c>
      <c r="BF24" s="51">
        <f t="shared" si="47"/>
        <v>0</v>
      </c>
      <c r="BG24" s="52">
        <f t="shared" si="48"/>
        <v>0</v>
      </c>
      <c r="BH24" s="5"/>
    </row>
    <row r="25" spans="1:60" s="12" customFormat="1" ht="28.5" customHeight="1" x14ac:dyDescent="0.25">
      <c r="P25" s="132"/>
      <c r="Q25" s="20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73"/>
      <c r="AH25" s="16"/>
      <c r="AI25" s="16"/>
      <c r="AJ25" s="21"/>
      <c r="AK25" s="21"/>
      <c r="AL25" s="21"/>
      <c r="AM25" s="21"/>
      <c r="AN25" s="21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</row>
    <row r="26" spans="1:60" s="58" customFormat="1" ht="30" customHeight="1" x14ac:dyDescent="0.25">
      <c r="A26" s="58" t="s">
        <v>87</v>
      </c>
      <c r="M26" s="59"/>
      <c r="N26" s="59"/>
      <c r="O26" s="59"/>
      <c r="P26" s="132"/>
      <c r="Q26" s="60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74"/>
      <c r="AH26" s="18"/>
      <c r="AI26" s="18"/>
      <c r="AJ26" s="22"/>
      <c r="AK26" s="22"/>
      <c r="AL26" s="22"/>
      <c r="AM26" s="22"/>
      <c r="AN26" s="22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</row>
    <row r="27" spans="1:60" s="17" customFormat="1" ht="20.100000000000001" customHeight="1" x14ac:dyDescent="0.25"/>
    <row r="28" spans="1:60" s="11" customFormat="1" ht="10.15" customHeight="1" x14ac:dyDescent="0.25">
      <c r="A28" s="10"/>
    </row>
    <row r="29" spans="1:60" s="11" customFormat="1" ht="16.5" customHeight="1" x14ac:dyDescent="0.25">
      <c r="A29" s="1"/>
    </row>
    <row r="30" spans="1:60" s="11" customFormat="1" ht="10.15" customHeight="1" x14ac:dyDescent="0.25">
      <c r="A30" s="10"/>
    </row>
    <row r="31" spans="1:60" s="11" customFormat="1" ht="13.9" customHeight="1" x14ac:dyDescent="0.25">
      <c r="A31" s="2"/>
    </row>
    <row r="32" spans="1:60" s="11" customFormat="1" ht="10.15" customHeight="1" x14ac:dyDescent="0.25">
      <c r="A32" s="10"/>
    </row>
    <row r="33" spans="1:1" s="11" customFormat="1" ht="130.9" customHeight="1" x14ac:dyDescent="0.25">
      <c r="A33" s="4"/>
    </row>
    <row r="34" spans="1:1" s="11" customFormat="1" ht="19.899999999999999" customHeight="1" x14ac:dyDescent="0.25">
      <c r="A34" s="4"/>
    </row>
    <row r="35" spans="1:1" s="11" customFormat="1" ht="19.899999999999999" customHeight="1" x14ac:dyDescent="0.25">
      <c r="A35" s="4"/>
    </row>
    <row r="36" spans="1:1" s="11" customFormat="1" ht="19.899999999999999" customHeight="1" x14ac:dyDescent="0.25">
      <c r="A36" s="4"/>
    </row>
    <row r="37" spans="1:1" s="12" customFormat="1" ht="25.15" customHeight="1" x14ac:dyDescent="0.25">
      <c r="A37" s="5"/>
    </row>
    <row r="38" spans="1:1" s="12" customFormat="1" ht="25.15" customHeight="1" x14ac:dyDescent="0.25">
      <c r="A38" s="5"/>
    </row>
    <row r="39" spans="1:1" s="12" customFormat="1" ht="25.15" customHeight="1" x14ac:dyDescent="0.25">
      <c r="A39" s="5"/>
    </row>
    <row r="40" spans="1:1" s="12" customFormat="1" ht="25.15" customHeight="1" x14ac:dyDescent="0.25">
      <c r="A40" s="5"/>
    </row>
    <row r="41" spans="1:1" s="12" customFormat="1" ht="25.15" customHeight="1" x14ac:dyDescent="0.25">
      <c r="A41" s="5"/>
    </row>
    <row r="42" spans="1:1" s="12" customFormat="1" ht="25.15" customHeight="1" x14ac:dyDescent="0.25">
      <c r="A42" s="5"/>
    </row>
    <row r="43" spans="1:1" s="12" customFormat="1" ht="25.15" customHeight="1" x14ac:dyDescent="0.25">
      <c r="A43" s="5"/>
    </row>
    <row r="44" spans="1:1" s="12" customFormat="1" ht="25.15" customHeight="1" x14ac:dyDescent="0.25">
      <c r="A44" s="5"/>
    </row>
    <row r="45" spans="1:1" s="12" customFormat="1" ht="25.15" customHeight="1" x14ac:dyDescent="0.25">
      <c r="A45" s="5"/>
    </row>
    <row r="46" spans="1:1" s="12" customFormat="1" ht="25.15" customHeight="1" x14ac:dyDescent="0.25"/>
    <row r="47" spans="1:1" s="12" customFormat="1" ht="14.45" customHeight="1" x14ac:dyDescent="0.25"/>
    <row r="48" spans="1:1" s="58" customFormat="1" ht="20.100000000000001" customHeight="1" x14ac:dyDescent="0.25"/>
    <row r="49" spans="1:1" s="17" customFormat="1" ht="20.100000000000001" customHeight="1" x14ac:dyDescent="0.25"/>
    <row r="50" spans="1:1" s="11" customFormat="1" ht="10.15" customHeight="1" x14ac:dyDescent="0.25">
      <c r="A50" s="10"/>
    </row>
    <row r="51" spans="1:1" s="11" customFormat="1" ht="16.5" customHeight="1" x14ac:dyDescent="0.25">
      <c r="A51" s="1"/>
    </row>
    <row r="52" spans="1:1" s="11" customFormat="1" ht="10.15" customHeight="1" x14ac:dyDescent="0.25">
      <c r="A52" s="10"/>
    </row>
    <row r="53" spans="1:1" s="11" customFormat="1" ht="13.9" customHeight="1" x14ac:dyDescent="0.25">
      <c r="A53" s="2"/>
    </row>
    <row r="54" spans="1:1" s="11" customFormat="1" ht="10.15" customHeight="1" x14ac:dyDescent="0.25">
      <c r="A54" s="10"/>
    </row>
    <row r="55" spans="1:1" s="11" customFormat="1" ht="130.9" customHeight="1" x14ac:dyDescent="0.25">
      <c r="A55" s="4"/>
    </row>
    <row r="56" spans="1:1" s="11" customFormat="1" ht="19.899999999999999" customHeight="1" x14ac:dyDescent="0.25">
      <c r="A56" s="4"/>
    </row>
    <row r="57" spans="1:1" s="11" customFormat="1" ht="19.899999999999999" customHeight="1" x14ac:dyDescent="0.25">
      <c r="A57" s="4"/>
    </row>
    <row r="58" spans="1:1" s="11" customFormat="1" ht="19.899999999999999" customHeight="1" x14ac:dyDescent="0.25">
      <c r="A58" s="4"/>
    </row>
    <row r="59" spans="1:1" s="12" customFormat="1" ht="25.15" customHeight="1" x14ac:dyDescent="0.25">
      <c r="A59" s="5"/>
    </row>
    <row r="60" spans="1:1" s="12" customFormat="1" ht="25.15" customHeight="1" x14ac:dyDescent="0.25">
      <c r="A60" s="5"/>
    </row>
    <row r="61" spans="1:1" s="12" customFormat="1" ht="25.15" customHeight="1" x14ac:dyDescent="0.25">
      <c r="A61" s="5"/>
    </row>
    <row r="62" spans="1:1" s="12" customFormat="1" ht="25.15" customHeight="1" x14ac:dyDescent="0.25">
      <c r="A62" s="5"/>
    </row>
    <row r="63" spans="1:1" s="12" customFormat="1" ht="25.15" customHeight="1" x14ac:dyDescent="0.25">
      <c r="A63" s="5"/>
    </row>
    <row r="64" spans="1:1" s="12" customFormat="1" ht="25.15" customHeight="1" x14ac:dyDescent="0.25">
      <c r="A64" s="5"/>
    </row>
    <row r="65" spans="1:1" s="12" customFormat="1" ht="25.15" customHeight="1" x14ac:dyDescent="0.25">
      <c r="A65" s="5"/>
    </row>
    <row r="66" spans="1:1" s="12" customFormat="1" ht="25.15" customHeight="1" x14ac:dyDescent="0.25">
      <c r="A66" s="5"/>
    </row>
    <row r="67" spans="1:1" s="12" customFormat="1" ht="25.15" customHeight="1" x14ac:dyDescent="0.25">
      <c r="A67" s="5"/>
    </row>
    <row r="68" spans="1:1" s="12" customFormat="1" ht="25.15" customHeight="1" x14ac:dyDescent="0.25"/>
    <row r="69" spans="1:1" s="12" customFormat="1" ht="14.45" customHeight="1" x14ac:dyDescent="0.25"/>
    <row r="70" spans="1:1" s="58" customFormat="1" ht="20.100000000000001" customHeight="1" x14ac:dyDescent="0.25"/>
    <row r="71" spans="1:1" s="17" customFormat="1" ht="20.100000000000001" customHeight="1" x14ac:dyDescent="0.25"/>
    <row r="72" spans="1:1" s="11" customFormat="1" ht="10.15" customHeight="1" x14ac:dyDescent="0.25">
      <c r="A72" s="10"/>
    </row>
    <row r="73" spans="1:1" s="11" customFormat="1" ht="16.5" customHeight="1" x14ac:dyDescent="0.25">
      <c r="A73" s="1"/>
    </row>
    <row r="74" spans="1:1" s="11" customFormat="1" ht="10.15" customHeight="1" x14ac:dyDescent="0.25">
      <c r="A74" s="10"/>
    </row>
    <row r="75" spans="1:1" s="11" customFormat="1" ht="13.9" customHeight="1" x14ac:dyDescent="0.25">
      <c r="A75" s="2"/>
    </row>
    <row r="76" spans="1:1" s="11" customFormat="1" ht="10.15" customHeight="1" x14ac:dyDescent="0.25">
      <c r="A76" s="10"/>
    </row>
    <row r="77" spans="1:1" s="11" customFormat="1" ht="130.9" customHeight="1" x14ac:dyDescent="0.25">
      <c r="A77" s="4"/>
    </row>
    <row r="78" spans="1:1" s="11" customFormat="1" ht="19.899999999999999" customHeight="1" x14ac:dyDescent="0.25">
      <c r="A78" s="4"/>
    </row>
    <row r="79" spans="1:1" s="11" customFormat="1" ht="19.899999999999999" customHeight="1" x14ac:dyDescent="0.25">
      <c r="A79" s="4"/>
    </row>
    <row r="80" spans="1:1" s="11" customFormat="1" ht="19.899999999999999" customHeight="1" x14ac:dyDescent="0.25">
      <c r="A80" s="4"/>
    </row>
    <row r="81" spans="1:1" s="12" customFormat="1" ht="25.15" customHeight="1" x14ac:dyDescent="0.25">
      <c r="A81" s="5"/>
    </row>
    <row r="82" spans="1:1" s="12" customFormat="1" ht="25.15" customHeight="1" x14ac:dyDescent="0.25">
      <c r="A82" s="5"/>
    </row>
    <row r="83" spans="1:1" s="12" customFormat="1" ht="25.15" customHeight="1" x14ac:dyDescent="0.25">
      <c r="A83" s="5"/>
    </row>
    <row r="84" spans="1:1" s="12" customFormat="1" ht="25.15" customHeight="1" x14ac:dyDescent="0.25">
      <c r="A84" s="5"/>
    </row>
    <row r="85" spans="1:1" s="12" customFormat="1" ht="25.15" customHeight="1" x14ac:dyDescent="0.25">
      <c r="A85" s="5"/>
    </row>
    <row r="86" spans="1:1" s="12" customFormat="1" ht="25.15" customHeight="1" x14ac:dyDescent="0.25">
      <c r="A86" s="5"/>
    </row>
    <row r="87" spans="1:1" s="12" customFormat="1" ht="25.15" customHeight="1" x14ac:dyDescent="0.25">
      <c r="A87" s="5"/>
    </row>
    <row r="88" spans="1:1" s="12" customFormat="1" ht="25.15" customHeight="1" x14ac:dyDescent="0.25">
      <c r="A88" s="5"/>
    </row>
    <row r="89" spans="1:1" s="12" customFormat="1" ht="25.15" customHeight="1" x14ac:dyDescent="0.25">
      <c r="A89" s="5"/>
    </row>
    <row r="90" spans="1:1" s="12" customFormat="1" ht="25.15" customHeight="1" x14ac:dyDescent="0.25"/>
    <row r="91" spans="1:1" s="12" customFormat="1" ht="14.45" customHeight="1" x14ac:dyDescent="0.25"/>
    <row r="92" spans="1:1" s="58" customFormat="1" ht="20.100000000000001" customHeight="1" x14ac:dyDescent="0.25"/>
    <row r="93" spans="1:1" s="17" customFormat="1" ht="20.100000000000001" customHeight="1" x14ac:dyDescent="0.25"/>
    <row r="94" spans="1:1" s="11" customFormat="1" ht="10.15" customHeight="1" x14ac:dyDescent="0.25">
      <c r="A94" s="10"/>
    </row>
    <row r="95" spans="1:1" s="11" customFormat="1" ht="16.5" customHeight="1" x14ac:dyDescent="0.25">
      <c r="A95" s="1"/>
    </row>
    <row r="96" spans="1:1" s="11" customFormat="1" ht="10.15" customHeight="1" x14ac:dyDescent="0.25">
      <c r="A96" s="10"/>
    </row>
    <row r="97" spans="1:1" s="11" customFormat="1" ht="13.9" customHeight="1" x14ac:dyDescent="0.25">
      <c r="A97" s="2"/>
    </row>
    <row r="98" spans="1:1" s="11" customFormat="1" ht="10.15" customHeight="1" x14ac:dyDescent="0.25">
      <c r="A98" s="10"/>
    </row>
    <row r="99" spans="1:1" s="11" customFormat="1" ht="130.9" customHeight="1" x14ac:dyDescent="0.25">
      <c r="A99" s="4"/>
    </row>
    <row r="100" spans="1:1" s="11" customFormat="1" ht="19.899999999999999" customHeight="1" x14ac:dyDescent="0.25">
      <c r="A100" s="4"/>
    </row>
    <row r="101" spans="1:1" s="11" customFormat="1" ht="19.899999999999999" customHeight="1" x14ac:dyDescent="0.25">
      <c r="A101" s="4"/>
    </row>
    <row r="102" spans="1:1" s="11" customFormat="1" ht="19.899999999999999" customHeight="1" x14ac:dyDescent="0.25">
      <c r="A102" s="4"/>
    </row>
    <row r="103" spans="1:1" s="12" customFormat="1" ht="25.15" customHeight="1" x14ac:dyDescent="0.25">
      <c r="A103" s="5"/>
    </row>
    <row r="104" spans="1:1" s="12" customFormat="1" ht="25.15" customHeight="1" x14ac:dyDescent="0.25">
      <c r="A104" s="5"/>
    </row>
    <row r="105" spans="1:1" s="12" customFormat="1" ht="25.15" customHeight="1" x14ac:dyDescent="0.25">
      <c r="A105" s="5"/>
    </row>
    <row r="106" spans="1:1" s="12" customFormat="1" ht="25.15" customHeight="1" x14ac:dyDescent="0.25">
      <c r="A106" s="5"/>
    </row>
    <row r="107" spans="1:1" s="12" customFormat="1" ht="25.15" customHeight="1" x14ac:dyDescent="0.25">
      <c r="A107" s="5"/>
    </row>
    <row r="108" spans="1:1" s="12" customFormat="1" ht="25.15" customHeight="1" x14ac:dyDescent="0.25">
      <c r="A108" s="5"/>
    </row>
    <row r="109" spans="1:1" s="12" customFormat="1" ht="25.15" customHeight="1" x14ac:dyDescent="0.25">
      <c r="A109" s="5"/>
    </row>
    <row r="110" spans="1:1" s="12" customFormat="1" ht="25.15" customHeight="1" x14ac:dyDescent="0.25">
      <c r="A110" s="5"/>
    </row>
    <row r="111" spans="1:1" s="12" customFormat="1" ht="25.15" customHeight="1" x14ac:dyDescent="0.25">
      <c r="A111" s="5"/>
    </row>
    <row r="112" spans="1:1" s="12" customFormat="1" ht="25.15" customHeight="1" x14ac:dyDescent="0.25"/>
    <row r="113" spans="1:1" s="12" customFormat="1" ht="14.45" customHeight="1" x14ac:dyDescent="0.25"/>
    <row r="114" spans="1:1" s="58" customFormat="1" ht="20.100000000000001" customHeight="1" x14ac:dyDescent="0.25"/>
    <row r="115" spans="1:1" s="17" customFormat="1" ht="20.100000000000001" customHeight="1" x14ac:dyDescent="0.25"/>
    <row r="116" spans="1:1" s="11" customFormat="1" ht="10.15" customHeight="1" x14ac:dyDescent="0.25">
      <c r="A116" s="10"/>
    </row>
    <row r="117" spans="1:1" s="11" customFormat="1" ht="16.5" customHeight="1" x14ac:dyDescent="0.25">
      <c r="A117" s="1"/>
    </row>
    <row r="118" spans="1:1" s="11" customFormat="1" ht="10.15" customHeight="1" x14ac:dyDescent="0.25">
      <c r="A118" s="10"/>
    </row>
    <row r="119" spans="1:1" s="11" customFormat="1" ht="13.9" customHeight="1" x14ac:dyDescent="0.25">
      <c r="A119" s="2"/>
    </row>
    <row r="120" spans="1:1" s="11" customFormat="1" ht="10.15" customHeight="1" x14ac:dyDescent="0.25">
      <c r="A120" s="10"/>
    </row>
    <row r="121" spans="1:1" s="11" customFormat="1" ht="130.9" customHeight="1" x14ac:dyDescent="0.25">
      <c r="A121" s="4"/>
    </row>
    <row r="122" spans="1:1" s="11" customFormat="1" ht="19.899999999999999" customHeight="1" x14ac:dyDescent="0.25">
      <c r="A122" s="4"/>
    </row>
    <row r="123" spans="1:1" s="11" customFormat="1" ht="19.899999999999999" customHeight="1" x14ac:dyDescent="0.25">
      <c r="A123" s="4"/>
    </row>
    <row r="124" spans="1:1" s="11" customFormat="1" ht="19.899999999999999" customHeight="1" x14ac:dyDescent="0.25">
      <c r="A124" s="4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>
      <c r="A130" s="5"/>
    </row>
    <row r="131" spans="1:1" s="12" customFormat="1" ht="25.15" customHeight="1" x14ac:dyDescent="0.25">
      <c r="A131" s="5"/>
    </row>
    <row r="132" spans="1:1" s="12" customFormat="1" ht="25.15" customHeight="1" x14ac:dyDescent="0.25">
      <c r="A132" s="5"/>
    </row>
    <row r="133" spans="1:1" s="12" customFormat="1" ht="25.15" customHeight="1" x14ac:dyDescent="0.25">
      <c r="A133" s="5"/>
    </row>
    <row r="134" spans="1:1" s="12" customFormat="1" ht="25.15" customHeight="1" x14ac:dyDescent="0.25"/>
    <row r="135" spans="1:1" s="12" customFormat="1" ht="14.45" customHeight="1" x14ac:dyDescent="0.25"/>
    <row r="136" spans="1:1" s="58" customFormat="1" ht="20.100000000000001" customHeight="1" x14ac:dyDescent="0.25"/>
    <row r="137" spans="1:1" s="17" customFormat="1" ht="20.100000000000001" customHeight="1" x14ac:dyDescent="0.25"/>
    <row r="138" spans="1:1" s="11" customFormat="1" ht="10.15" customHeight="1" x14ac:dyDescent="0.25">
      <c r="A138" s="10"/>
    </row>
    <row r="139" spans="1:1" s="11" customFormat="1" ht="16.5" customHeight="1" x14ac:dyDescent="0.25">
      <c r="A139" s="1"/>
    </row>
    <row r="140" spans="1:1" s="11" customFormat="1" ht="10.15" customHeight="1" x14ac:dyDescent="0.25">
      <c r="A140" s="10"/>
    </row>
    <row r="141" spans="1:1" s="11" customFormat="1" ht="13.9" customHeight="1" x14ac:dyDescent="0.25">
      <c r="A141" s="2"/>
    </row>
    <row r="142" spans="1:1" s="11" customFormat="1" ht="10.15" customHeight="1" x14ac:dyDescent="0.25">
      <c r="A142" s="10"/>
    </row>
    <row r="143" spans="1:1" s="11" customFormat="1" ht="130.9" customHeight="1" x14ac:dyDescent="0.25">
      <c r="A143" s="4"/>
    </row>
    <row r="144" spans="1:1" s="11" customFormat="1" ht="19.899999999999999" customHeight="1" x14ac:dyDescent="0.25">
      <c r="A144" s="4"/>
    </row>
    <row r="145" spans="1:1" s="11" customFormat="1" ht="19.899999999999999" customHeight="1" x14ac:dyDescent="0.25">
      <c r="A145" s="4"/>
    </row>
    <row r="146" spans="1:1" s="11" customFormat="1" ht="19.899999999999999" customHeight="1" x14ac:dyDescent="0.25">
      <c r="A146" s="4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>
      <c r="A152" s="5"/>
    </row>
    <row r="153" spans="1:1" s="12" customFormat="1" ht="25.15" customHeight="1" x14ac:dyDescent="0.25">
      <c r="A153" s="5"/>
    </row>
    <row r="154" spans="1:1" s="12" customFormat="1" ht="25.15" customHeight="1" x14ac:dyDescent="0.25">
      <c r="A154" s="5"/>
    </row>
    <row r="155" spans="1:1" s="12" customFormat="1" ht="25.15" customHeight="1" x14ac:dyDescent="0.25">
      <c r="A155" s="5"/>
    </row>
    <row r="156" spans="1:1" s="12" customFormat="1" ht="25.15" customHeight="1" x14ac:dyDescent="0.25"/>
    <row r="157" spans="1:1" s="12" customFormat="1" ht="14.45" customHeight="1" x14ac:dyDescent="0.25"/>
    <row r="158" spans="1:1" s="58" customFormat="1" ht="20.100000000000001" customHeight="1" x14ac:dyDescent="0.25"/>
    <row r="159" spans="1:1" s="17" customFormat="1" ht="20.100000000000001" customHeight="1" x14ac:dyDescent="0.25"/>
    <row r="160" spans="1:1" s="11" customFormat="1" ht="10.15" customHeight="1" x14ac:dyDescent="0.25">
      <c r="A160" s="10"/>
    </row>
    <row r="161" spans="1:1" s="11" customFormat="1" ht="16.5" customHeight="1" x14ac:dyDescent="0.25">
      <c r="A161" s="1"/>
    </row>
    <row r="162" spans="1:1" s="11" customFormat="1" ht="10.15" customHeight="1" x14ac:dyDescent="0.25">
      <c r="A162" s="10"/>
    </row>
    <row r="163" spans="1:1" s="11" customFormat="1" ht="13.9" customHeight="1" x14ac:dyDescent="0.25">
      <c r="A163" s="2"/>
    </row>
    <row r="164" spans="1:1" s="11" customFormat="1" ht="10.15" customHeight="1" x14ac:dyDescent="0.25">
      <c r="A164" s="10"/>
    </row>
    <row r="165" spans="1:1" s="11" customFormat="1" ht="130.9" customHeight="1" x14ac:dyDescent="0.25">
      <c r="A165" s="4"/>
    </row>
    <row r="166" spans="1:1" s="11" customFormat="1" ht="19.899999999999999" customHeight="1" x14ac:dyDescent="0.25">
      <c r="A166" s="4"/>
    </row>
    <row r="167" spans="1:1" s="11" customFormat="1" ht="19.899999999999999" customHeight="1" x14ac:dyDescent="0.25">
      <c r="A167" s="4"/>
    </row>
    <row r="168" spans="1:1" s="11" customFormat="1" ht="19.899999999999999" customHeight="1" x14ac:dyDescent="0.25">
      <c r="A168" s="4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>
      <c r="A174" s="5"/>
    </row>
    <row r="175" spans="1:1" s="12" customFormat="1" ht="25.15" customHeight="1" x14ac:dyDescent="0.25">
      <c r="A175" s="5"/>
    </row>
    <row r="176" spans="1:1" s="12" customFormat="1" ht="25.15" customHeight="1" x14ac:dyDescent="0.25">
      <c r="A176" s="5"/>
    </row>
    <row r="177" spans="1:1" s="12" customFormat="1" ht="25.15" customHeight="1" x14ac:dyDescent="0.25">
      <c r="A177" s="5"/>
    </row>
    <row r="178" spans="1:1" s="12" customFormat="1" ht="25.15" customHeight="1" x14ac:dyDescent="0.25"/>
    <row r="179" spans="1:1" s="12" customFormat="1" ht="14.45" customHeight="1" x14ac:dyDescent="0.25"/>
    <row r="180" spans="1:1" s="58" customFormat="1" ht="20.100000000000001" customHeight="1" x14ac:dyDescent="0.25"/>
    <row r="181" spans="1:1" s="17" customFormat="1" ht="20.100000000000001" customHeight="1" x14ac:dyDescent="0.25"/>
    <row r="182" spans="1:1" s="11" customFormat="1" ht="10.15" customHeight="1" x14ac:dyDescent="0.25">
      <c r="A182" s="10"/>
    </row>
    <row r="183" spans="1:1" s="11" customFormat="1" ht="16.5" customHeight="1" x14ac:dyDescent="0.25">
      <c r="A183" s="1"/>
    </row>
    <row r="184" spans="1:1" s="11" customFormat="1" ht="10.15" customHeight="1" x14ac:dyDescent="0.25">
      <c r="A184" s="10"/>
    </row>
    <row r="185" spans="1:1" s="11" customFormat="1" ht="13.9" customHeight="1" x14ac:dyDescent="0.25">
      <c r="A185" s="2"/>
    </row>
    <row r="186" spans="1:1" s="11" customFormat="1" ht="10.15" customHeight="1" x14ac:dyDescent="0.25">
      <c r="A186" s="10"/>
    </row>
    <row r="187" spans="1:1" s="11" customFormat="1" ht="130.9" customHeight="1" x14ac:dyDescent="0.25">
      <c r="A187" s="4"/>
    </row>
    <row r="188" spans="1:1" s="11" customFormat="1" ht="19.899999999999999" customHeight="1" x14ac:dyDescent="0.25">
      <c r="A188" s="4"/>
    </row>
    <row r="189" spans="1:1" s="11" customFormat="1" ht="19.899999999999999" customHeight="1" x14ac:dyDescent="0.25">
      <c r="A189" s="4"/>
    </row>
    <row r="190" spans="1:1" s="11" customFormat="1" ht="19.899999999999999" customHeight="1" x14ac:dyDescent="0.25">
      <c r="A190" s="4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>
      <c r="A196" s="5"/>
    </row>
    <row r="197" spans="1:1" s="12" customFormat="1" ht="25.15" customHeight="1" x14ac:dyDescent="0.25">
      <c r="A197" s="5"/>
    </row>
    <row r="198" spans="1:1" s="12" customFormat="1" ht="25.15" customHeight="1" x14ac:dyDescent="0.25">
      <c r="A198" s="5"/>
    </row>
    <row r="199" spans="1:1" s="12" customFormat="1" ht="25.15" customHeight="1" x14ac:dyDescent="0.25">
      <c r="A199" s="5"/>
    </row>
    <row r="200" spans="1:1" s="12" customFormat="1" ht="25.15" customHeight="1" x14ac:dyDescent="0.25"/>
    <row r="201" spans="1:1" s="12" customFormat="1" ht="14.45" customHeight="1" x14ac:dyDescent="0.25"/>
    <row r="202" spans="1:1" s="58" customFormat="1" ht="20.100000000000001" customHeight="1" x14ac:dyDescent="0.25"/>
    <row r="203" spans="1:1" s="17" customFormat="1" ht="20.100000000000001" customHeight="1" x14ac:dyDescent="0.25"/>
    <row r="204" spans="1:1" s="11" customFormat="1" ht="10.15" customHeight="1" x14ac:dyDescent="0.25">
      <c r="A204" s="10"/>
    </row>
    <row r="205" spans="1:1" s="11" customFormat="1" ht="16.5" customHeight="1" x14ac:dyDescent="0.25">
      <c r="A205" s="1"/>
    </row>
    <row r="206" spans="1:1" s="11" customFormat="1" ht="10.15" customHeight="1" x14ac:dyDescent="0.25">
      <c r="A206" s="10"/>
    </row>
    <row r="207" spans="1:1" s="11" customFormat="1" ht="13.9" customHeight="1" x14ac:dyDescent="0.25">
      <c r="A207" s="2"/>
    </row>
    <row r="208" spans="1:1" s="11" customFormat="1" ht="10.15" customHeight="1" x14ac:dyDescent="0.25">
      <c r="A208" s="10"/>
    </row>
    <row r="209" spans="1:1" s="11" customFormat="1" ht="130.9" customHeight="1" x14ac:dyDescent="0.25">
      <c r="A209" s="4"/>
    </row>
    <row r="210" spans="1:1" s="11" customFormat="1" ht="19.899999999999999" customHeight="1" x14ac:dyDescent="0.25">
      <c r="A210" s="4"/>
    </row>
    <row r="211" spans="1:1" s="11" customFormat="1" ht="19.899999999999999" customHeight="1" x14ac:dyDescent="0.25">
      <c r="A211" s="4"/>
    </row>
    <row r="212" spans="1:1" s="11" customFormat="1" ht="19.899999999999999" customHeight="1" x14ac:dyDescent="0.25">
      <c r="A212" s="4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>
      <c r="A218" s="5"/>
    </row>
    <row r="219" spans="1:1" s="12" customFormat="1" ht="25.15" customHeight="1" x14ac:dyDescent="0.25">
      <c r="A219" s="5"/>
    </row>
    <row r="220" spans="1:1" s="12" customFormat="1" ht="25.15" customHeight="1" x14ac:dyDescent="0.25">
      <c r="A220" s="5"/>
    </row>
    <row r="221" spans="1:1" s="12" customFormat="1" ht="25.15" customHeight="1" x14ac:dyDescent="0.25">
      <c r="A221" s="5"/>
    </row>
    <row r="222" spans="1:1" s="12" customFormat="1" ht="25.15" customHeight="1" x14ac:dyDescent="0.25"/>
    <row r="223" spans="1:1" s="12" customFormat="1" ht="14.45" customHeight="1" x14ac:dyDescent="0.25"/>
    <row r="224" spans="1:1" s="58" customFormat="1" ht="20.100000000000001" customHeight="1" x14ac:dyDescent="0.25"/>
    <row r="225" s="17" customFormat="1" ht="20.100000000000001" customHeight="1" x14ac:dyDescent="0.25"/>
  </sheetData>
  <sortState xmlns:xlrd2="http://schemas.microsoft.com/office/spreadsheetml/2017/richdata2" ref="A10:M24">
    <sortCondition descending="1" ref="M10:M24"/>
  </sortState>
  <mergeCells count="44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26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Hana Jahić</cp:lastModifiedBy>
  <cp:lastPrinted>2022-03-21T16:25:46Z</cp:lastPrinted>
  <dcterms:created xsi:type="dcterms:W3CDTF">2017-08-11T13:47:46Z</dcterms:created>
  <dcterms:modified xsi:type="dcterms:W3CDTF">2025-01-03T15:08:34Z</dcterms:modified>
</cp:coreProperties>
</file>