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J11" i="2"/>
  <c r="K11" i="2"/>
  <c r="I30" i="2"/>
  <c r="J30" i="2"/>
  <c r="K30" i="2"/>
  <c r="L30" i="2"/>
  <c r="I29" i="2"/>
  <c r="J29" i="2"/>
  <c r="K29" i="2"/>
  <c r="L29" i="2"/>
  <c r="I24" i="2"/>
  <c r="J24" i="2"/>
  <c r="K24" i="2"/>
  <c r="L24" i="2"/>
  <c r="I16" i="2"/>
  <c r="J16" i="2"/>
  <c r="K16" i="2"/>
  <c r="J10" i="2"/>
  <c r="K10" i="2"/>
  <c r="I19" i="2"/>
  <c r="J19" i="2"/>
  <c r="K19" i="2"/>
  <c r="I31" i="2"/>
  <c r="J31" i="2"/>
  <c r="K31" i="2"/>
  <c r="I22" i="2"/>
  <c r="J22" i="2"/>
  <c r="K22" i="2"/>
  <c r="L22" i="2"/>
  <c r="I26" i="2"/>
  <c r="J26" i="2"/>
  <c r="K26" i="2"/>
  <c r="I14" i="2"/>
  <c r="J14" i="2"/>
  <c r="K14" i="2"/>
  <c r="I21" i="2"/>
  <c r="J21" i="2"/>
  <c r="K21" i="2"/>
  <c r="L21" i="2"/>
  <c r="I32" i="2"/>
  <c r="J32" i="2"/>
  <c r="K32" i="2"/>
  <c r="L32" i="2"/>
  <c r="I25" i="2"/>
  <c r="J25" i="2"/>
  <c r="K25" i="2"/>
  <c r="L25" i="2"/>
  <c r="I27" i="2"/>
  <c r="J27" i="2"/>
  <c r="K27" i="2"/>
  <c r="L27" i="2"/>
  <c r="I13" i="2"/>
  <c r="J13" i="2"/>
  <c r="K13" i="2"/>
  <c r="I18" i="2"/>
  <c r="J18" i="2"/>
  <c r="K18" i="2"/>
  <c r="I17" i="2"/>
  <c r="J17" i="2"/>
  <c r="K17" i="2"/>
  <c r="AR6" i="2"/>
  <c r="AT6" i="2"/>
  <c r="AV6" i="2"/>
  <c r="AX6" i="2"/>
  <c r="BB6" i="2"/>
  <c r="I35" i="2"/>
  <c r="J35" i="2"/>
  <c r="K35" i="2"/>
  <c r="V10" i="2"/>
  <c r="V19" i="2" s="1"/>
  <c r="V28" i="2" s="1"/>
  <c r="X10" i="2"/>
  <c r="Z10" i="2"/>
  <c r="Z19" i="2" s="1"/>
  <c r="AB10" i="2"/>
  <c r="AB15" i="2" s="1"/>
  <c r="AD10" i="2"/>
  <c r="AF10" i="2"/>
  <c r="AI10" i="2"/>
  <c r="AI19" i="2" s="1"/>
  <c r="I36" i="2"/>
  <c r="J36" i="2"/>
  <c r="K36" i="2"/>
  <c r="L36" i="2"/>
  <c r="V11" i="2"/>
  <c r="B36" i="2" s="1"/>
  <c r="X11" i="2"/>
  <c r="Z11" i="2"/>
  <c r="Z20" i="2" s="1"/>
  <c r="AB11" i="2"/>
  <c r="AB20" i="2" s="1"/>
  <c r="AD11" i="2"/>
  <c r="AF11" i="2"/>
  <c r="AI11" i="2"/>
  <c r="I34" i="2"/>
  <c r="J34" i="2"/>
  <c r="K34" i="2"/>
  <c r="L34" i="2"/>
  <c r="V12" i="2"/>
  <c r="V21" i="2" s="1"/>
  <c r="X12" i="2"/>
  <c r="Z12" i="2"/>
  <c r="AB12" i="2"/>
  <c r="AB21" i="2" s="1"/>
  <c r="AD12" i="2"/>
  <c r="AD21" i="2" s="1"/>
  <c r="AF12" i="2"/>
  <c r="AI12" i="2"/>
  <c r="I12" i="2"/>
  <c r="J12" i="2"/>
  <c r="K12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23" i="2"/>
  <c r="J23" i="2"/>
  <c r="K23" i="2"/>
  <c r="V14" i="2"/>
  <c r="V23" i="2" s="1"/>
  <c r="X14" i="2"/>
  <c r="Z14" i="2"/>
  <c r="AB14" i="2"/>
  <c r="AD14" i="2"/>
  <c r="AF14" i="2"/>
  <c r="AF23" i="2" s="1"/>
  <c r="G23" i="2" s="1"/>
  <c r="AI14" i="2"/>
  <c r="AI23" i="2" s="1"/>
  <c r="I20" i="2"/>
  <c r="J20" i="2"/>
  <c r="V15" i="2"/>
  <c r="V24" i="2" s="1"/>
  <c r="V33" i="2" s="1"/>
  <c r="Z15" i="2"/>
  <c r="D20" i="2" s="1"/>
  <c r="AI15" i="2"/>
  <c r="I15" i="2"/>
  <c r="J15" i="2"/>
  <c r="K15" i="2"/>
  <c r="V16" i="2"/>
  <c r="V25" i="2" s="1"/>
  <c r="X16" i="2"/>
  <c r="Z16" i="2"/>
  <c r="D15" i="2" s="1"/>
  <c r="AB16" i="2"/>
  <c r="AD16" i="2"/>
  <c r="AF16" i="2"/>
  <c r="AI16" i="2"/>
  <c r="I33" i="2"/>
  <c r="J33" i="2"/>
  <c r="K33" i="2"/>
  <c r="L33" i="2"/>
  <c r="V17" i="2"/>
  <c r="V26" i="2" s="1"/>
  <c r="V35" i="2" s="1"/>
  <c r="X17" i="2"/>
  <c r="X26" i="2" s="1"/>
  <c r="Z17" i="2"/>
  <c r="AB17" i="2"/>
  <c r="AD17" i="2"/>
  <c r="AF17" i="2"/>
  <c r="AI17" i="2"/>
  <c r="I28" i="2"/>
  <c r="J28" i="2"/>
  <c r="K28" i="2"/>
  <c r="L28" i="2"/>
  <c r="V18" i="2"/>
  <c r="V27" i="2" s="1"/>
  <c r="V36" i="2" s="1"/>
  <c r="X18" i="2"/>
  <c r="Z18" i="2"/>
  <c r="Z27" i="2" s="1"/>
  <c r="AB18" i="2"/>
  <c r="AD18" i="2"/>
  <c r="AF18" i="2"/>
  <c r="AI18" i="2"/>
  <c r="AI27" i="2" s="1"/>
  <c r="E23" i="2" l="1"/>
  <c r="D12" i="2"/>
  <c r="AD27" i="2"/>
  <c r="AD36" i="2" s="1"/>
  <c r="F36" i="2" s="1"/>
  <c r="V20" i="2"/>
  <c r="V29" i="2" s="1"/>
  <c r="G28" i="2"/>
  <c r="E15" i="2"/>
  <c r="AD15" i="2"/>
  <c r="F20" i="2" s="1"/>
  <c r="C12" i="2"/>
  <c r="AG10" i="2"/>
  <c r="AB19" i="2"/>
  <c r="AB28" i="2" s="1"/>
  <c r="E28" i="2" s="1"/>
  <c r="AD30" i="2"/>
  <c r="D11" i="2"/>
  <c r="Z28" i="2"/>
  <c r="D28" i="2" s="1"/>
  <c r="AF25" i="2"/>
  <c r="AD23" i="2"/>
  <c r="AD32" i="2" s="1"/>
  <c r="AF21" i="2"/>
  <c r="AF30" i="2" s="1"/>
  <c r="G21" i="2" s="1"/>
  <c r="X21" i="2"/>
  <c r="X30" i="2" s="1"/>
  <c r="AF15" i="2"/>
  <c r="G20" i="2" s="1"/>
  <c r="X15" i="2"/>
  <c r="C20" i="2" s="1"/>
  <c r="AI26" i="2"/>
  <c r="AI35" i="2" s="1"/>
  <c r="AD25" i="2"/>
  <c r="F19" i="2" s="1"/>
  <c r="AI20" i="2"/>
  <c r="AF19" i="2"/>
  <c r="AF28" i="2" s="1"/>
  <c r="X19" i="2"/>
  <c r="AF26" i="2"/>
  <c r="AD20" i="2"/>
  <c r="AD19" i="2"/>
  <c r="AI32" i="2"/>
  <c r="AI36" i="2"/>
  <c r="H36" i="2" s="1"/>
  <c r="AI21" i="2"/>
  <c r="AI31" i="2"/>
  <c r="AI24" i="2"/>
  <c r="AI28" i="2"/>
  <c r="AI25" i="2"/>
  <c r="AF32" i="2"/>
  <c r="G25" i="2" s="1"/>
  <c r="G16" i="2"/>
  <c r="AF31" i="2"/>
  <c r="G12" i="2"/>
  <c r="AF27" i="2"/>
  <c r="AF36" i="2" s="1"/>
  <c r="G36" i="2" s="1"/>
  <c r="AF20" i="2"/>
  <c r="F17" i="2"/>
  <c r="AD31" i="2"/>
  <c r="F22" i="2"/>
  <c r="F12" i="2"/>
  <c r="M12" i="2" s="1"/>
  <c r="AD26" i="2"/>
  <c r="E30" i="2"/>
  <c r="AB29" i="2"/>
  <c r="E29" i="2" s="1"/>
  <c r="AB30" i="2"/>
  <c r="AB26" i="2"/>
  <c r="E26" i="2" s="1"/>
  <c r="AB24" i="2"/>
  <c r="AB27" i="2"/>
  <c r="AB22" i="2"/>
  <c r="AB25" i="2"/>
  <c r="AB23" i="2"/>
  <c r="Z29" i="2"/>
  <c r="Z36" i="2"/>
  <c r="D36" i="2" s="1"/>
  <c r="Z26" i="2"/>
  <c r="Z25" i="2"/>
  <c r="Z21" i="2"/>
  <c r="AG17" i="2"/>
  <c r="Z23" i="2"/>
  <c r="D23" i="2" s="1"/>
  <c r="Z22" i="2"/>
  <c r="D22" i="2" s="1"/>
  <c r="Z24" i="2"/>
  <c r="AG16" i="2"/>
  <c r="C21" i="2"/>
  <c r="X35" i="2"/>
  <c r="C35" i="2" s="1"/>
  <c r="X22" i="2"/>
  <c r="AG18" i="2"/>
  <c r="X23" i="2"/>
  <c r="AG23" i="2" s="1"/>
  <c r="AG11" i="2"/>
  <c r="X25" i="2"/>
  <c r="X27" i="2"/>
  <c r="AG27" i="2" s="1"/>
  <c r="X20" i="2"/>
  <c r="V30" i="2"/>
  <c r="AF34" i="2"/>
  <c r="G34" i="2" s="1"/>
  <c r="G10" i="2"/>
  <c r="AI34" i="2"/>
  <c r="H34" i="2" s="1"/>
  <c r="AI29" i="2"/>
  <c r="AG22" i="2"/>
  <c r="V31" i="2"/>
  <c r="G11" i="2"/>
  <c r="V32" i="2"/>
  <c r="V34" i="2"/>
  <c r="AG12" i="2"/>
  <c r="AG13" i="2"/>
  <c r="AG14" i="2"/>
  <c r="G31" i="2" l="1"/>
  <c r="F23" i="2"/>
  <c r="AG15" i="2"/>
  <c r="AD24" i="2"/>
  <c r="F24" i="2" s="1"/>
  <c r="AF35" i="2"/>
  <c r="G35" i="2" s="1"/>
  <c r="C23" i="2"/>
  <c r="M23" i="2" s="1"/>
  <c r="G26" i="2"/>
  <c r="G27" i="2"/>
  <c r="F25" i="2"/>
  <c r="AF24" i="2"/>
  <c r="G15" i="2"/>
  <c r="F15" i="2"/>
  <c r="E20" i="2"/>
  <c r="M20" i="2" s="1"/>
  <c r="AD28" i="2"/>
  <c r="F28" i="2" s="1"/>
  <c r="F11" i="2"/>
  <c r="D26" i="2"/>
  <c r="X24" i="2"/>
  <c r="X28" i="2"/>
  <c r="C28" i="2" s="1"/>
  <c r="M28" i="2" s="1"/>
  <c r="C11" i="2"/>
  <c r="AG19" i="2"/>
  <c r="AG21" i="2"/>
  <c r="F16" i="2"/>
  <c r="AG25" i="2"/>
  <c r="AD34" i="2"/>
  <c r="F34" i="2" s="1"/>
  <c r="F21" i="2"/>
  <c r="F30" i="2"/>
  <c r="AD29" i="2"/>
  <c r="F29" i="2" s="1"/>
  <c r="AI33" i="2"/>
  <c r="H33" i="2" s="1"/>
  <c r="AI30" i="2"/>
  <c r="H30" i="2" s="1"/>
  <c r="G18" i="2"/>
  <c r="G32" i="2"/>
  <c r="AF29" i="2"/>
  <c r="F10" i="2"/>
  <c r="AD33" i="2"/>
  <c r="F33" i="2" s="1"/>
  <c r="F31" i="2"/>
  <c r="AD35" i="2"/>
  <c r="F35" i="2" s="1"/>
  <c r="F32" i="2"/>
  <c r="F13" i="2"/>
  <c r="AB33" i="2"/>
  <c r="E33" i="2" s="1"/>
  <c r="E10" i="2"/>
  <c r="AB35" i="2"/>
  <c r="E35" i="2" s="1"/>
  <c r="AG24" i="2"/>
  <c r="AB32" i="2"/>
  <c r="AB34" i="2"/>
  <c r="E19" i="2"/>
  <c r="AB31" i="2"/>
  <c r="E31" i="2" s="1"/>
  <c r="E24" i="2"/>
  <c r="AB36" i="2"/>
  <c r="E36" i="2" s="1"/>
  <c r="E22" i="2"/>
  <c r="M22" i="2" s="1"/>
  <c r="Z34" i="2"/>
  <c r="D34" i="2" s="1"/>
  <c r="D19" i="2"/>
  <c r="Z35" i="2"/>
  <c r="D35" i="2" s="1"/>
  <c r="M35" i="2" s="1"/>
  <c r="Z31" i="2"/>
  <c r="D31" i="2" s="1"/>
  <c r="D24" i="2"/>
  <c r="Z32" i="2"/>
  <c r="D16" i="2"/>
  <c r="D17" i="2"/>
  <c r="D14" i="2"/>
  <c r="AG26" i="2"/>
  <c r="D10" i="2"/>
  <c r="M10" i="2" s="1"/>
  <c r="BE10" i="2" s="1"/>
  <c r="Z33" i="2"/>
  <c r="D33" i="2" s="1"/>
  <c r="Z30" i="2"/>
  <c r="D30" i="2" s="1"/>
  <c r="D29" i="2"/>
  <c r="X36" i="2"/>
  <c r="C36" i="2" s="1"/>
  <c r="M36" i="2" s="1"/>
  <c r="X34" i="2"/>
  <c r="C19" i="2"/>
  <c r="C30" i="2"/>
  <c r="X29" i="2"/>
  <c r="C29" i="2" s="1"/>
  <c r="X31" i="2"/>
  <c r="C24" i="2"/>
  <c r="AG20" i="2"/>
  <c r="X33" i="2"/>
  <c r="C33" i="2" s="1"/>
  <c r="C18" i="2"/>
  <c r="C16" i="2"/>
  <c r="X32" i="2"/>
  <c r="B25" i="2"/>
  <c r="AG36" i="2"/>
  <c r="AO10" i="2"/>
  <c r="AW10" i="2"/>
  <c r="AX10" i="2" s="1"/>
  <c r="AP10" i="2"/>
  <c r="BF10" i="2"/>
  <c r="AY10" i="2"/>
  <c r="BG10" i="2"/>
  <c r="BA10" i="2"/>
  <c r="BB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G34" i="2" l="1"/>
  <c r="C34" i="2"/>
  <c r="M34" i="2" s="1"/>
  <c r="AF33" i="2"/>
  <c r="G33" i="2" s="1"/>
  <c r="G24" i="2"/>
  <c r="M24" i="2" s="1"/>
  <c r="AY24" i="2" s="1"/>
  <c r="AQ10" i="2"/>
  <c r="AR10" i="2" s="1"/>
  <c r="BD10" i="2"/>
  <c r="M30" i="2"/>
  <c r="M33" i="2"/>
  <c r="AS10" i="2"/>
  <c r="AT10" i="2" s="1"/>
  <c r="AU10" i="2"/>
  <c r="AV10" i="2" s="1"/>
  <c r="AZ10" i="2"/>
  <c r="BC10" i="2"/>
  <c r="AG29" i="2"/>
  <c r="M15" i="2"/>
  <c r="M31" i="2"/>
  <c r="M11" i="2"/>
  <c r="C26" i="2"/>
  <c r="AG28" i="2"/>
  <c r="M16" i="2"/>
  <c r="BB16" i="2" s="1"/>
  <c r="F26" i="2"/>
  <c r="AQ28" i="2"/>
  <c r="BD28" i="2"/>
  <c r="AW28" i="2"/>
  <c r="BE28" i="2"/>
  <c r="BG28" i="2"/>
  <c r="AQ23" i="2"/>
  <c r="BD23" i="2"/>
  <c r="AW23" i="2"/>
  <c r="BG23" i="2"/>
  <c r="AO19" i="2"/>
  <c r="AU19" i="2"/>
  <c r="BA19" i="2"/>
  <c r="BD19" i="2"/>
  <c r="AS19" i="2"/>
  <c r="AZ19" i="2"/>
  <c r="BE19" i="2"/>
  <c r="BG19" i="2"/>
  <c r="M29" i="2"/>
  <c r="H27" i="2"/>
  <c r="F27" i="2"/>
  <c r="F18" i="2"/>
  <c r="AG31" i="2"/>
  <c r="E18" i="2"/>
  <c r="E17" i="2"/>
  <c r="E27" i="2"/>
  <c r="D32" i="2"/>
  <c r="D21" i="2"/>
  <c r="M21" i="2" s="1"/>
  <c r="AG30" i="2"/>
  <c r="D18" i="2"/>
  <c r="AG35" i="2"/>
  <c r="D25" i="2"/>
  <c r="D27" i="2"/>
  <c r="AG32" i="2"/>
  <c r="M19" i="2"/>
  <c r="AU20" i="2" s="1"/>
  <c r="D13" i="2"/>
  <c r="C14" i="2"/>
  <c r="M14" i="2"/>
  <c r="C13" i="2"/>
  <c r="C25" i="2"/>
  <c r="C32" i="2"/>
  <c r="M17" i="2"/>
  <c r="AW19" i="2" l="1"/>
  <c r="AQ19" i="2"/>
  <c r="AP19" i="2"/>
  <c r="BF19" i="2"/>
  <c r="BC19" i="2"/>
  <c r="AY19" i="2"/>
  <c r="AG33" i="2"/>
  <c r="BA15" i="2"/>
  <c r="AO15" i="2"/>
  <c r="BF15" i="2"/>
  <c r="AZ15" i="2"/>
  <c r="AQ15" i="2"/>
  <c r="AS15" i="2"/>
  <c r="BD15" i="2"/>
  <c r="BG15" i="2"/>
  <c r="AU15" i="2"/>
  <c r="AW15" i="2"/>
  <c r="BC15" i="2"/>
  <c r="BE15" i="2"/>
  <c r="AY15" i="2"/>
  <c r="AP15" i="2"/>
  <c r="M26" i="2"/>
  <c r="BG20" i="2"/>
  <c r="AW20" i="2"/>
  <c r="BD20" i="2"/>
  <c r="AQ20" i="2"/>
  <c r="BC24" i="2"/>
  <c r="AP24" i="2"/>
  <c r="AW11" i="2"/>
  <c r="AX11" i="2" s="1"/>
  <c r="AX15" i="2" s="1"/>
  <c r="AQ11" i="2"/>
  <c r="AR11" i="2" s="1"/>
  <c r="AR15" i="2" s="1"/>
  <c r="AS11" i="2"/>
  <c r="AT11" i="2" s="1"/>
  <c r="BC11" i="2"/>
  <c r="BE11" i="2"/>
  <c r="AY11" i="2"/>
  <c r="BA11" i="2"/>
  <c r="BD11" i="2"/>
  <c r="AP11" i="2"/>
  <c r="BG11" i="2"/>
  <c r="BB11" i="2"/>
  <c r="BB15" i="2" s="1"/>
  <c r="AO11" i="2"/>
  <c r="BF11" i="2"/>
  <c r="AZ11" i="2"/>
  <c r="AU11" i="2"/>
  <c r="AV11" i="2" s="1"/>
  <c r="AV15" i="2" s="1"/>
  <c r="AU17" i="2"/>
  <c r="AW17" i="2"/>
  <c r="AQ17" i="2"/>
  <c r="AS17" i="2"/>
  <c r="BC17" i="2"/>
  <c r="BE17" i="2"/>
  <c r="AY17" i="2"/>
  <c r="BA17" i="2"/>
  <c r="BD17" i="2"/>
  <c r="AP17" i="2"/>
  <c r="BG17" i="2"/>
  <c r="AO17" i="2"/>
  <c r="BF17" i="2"/>
  <c r="AZ17" i="2"/>
  <c r="AY14" i="2"/>
  <c r="BC14" i="2"/>
  <c r="AW14" i="2"/>
  <c r="AX14" i="2" s="1"/>
  <c r="AQ14" i="2"/>
  <c r="AR14" i="2" s="1"/>
  <c r="AS14" i="2"/>
  <c r="AT14" i="2" s="1"/>
  <c r="BD14" i="2"/>
  <c r="BE14" i="2"/>
  <c r="BA14" i="2"/>
  <c r="BG14" i="2"/>
  <c r="AP14" i="2"/>
  <c r="AZ14" i="2"/>
  <c r="AU14" i="2"/>
  <c r="AV14" i="2" s="1"/>
  <c r="AO14" i="2"/>
  <c r="BF14" i="2"/>
  <c r="BE20" i="2"/>
  <c r="AS20" i="2"/>
  <c r="AT20" i="2" s="1"/>
  <c r="AT24" i="2" s="1"/>
  <c r="BA20" i="2"/>
  <c r="AO20" i="2"/>
  <c r="AZ24" i="2"/>
  <c r="BF24" i="2"/>
  <c r="AU24" i="2"/>
  <c r="AO26" i="2"/>
  <c r="BC20" i="2"/>
  <c r="AP20" i="2"/>
  <c r="AY20" i="2"/>
  <c r="BG24" i="2"/>
  <c r="AW24" i="2"/>
  <c r="BD24" i="2"/>
  <c r="AQ24" i="2"/>
  <c r="BB20" i="2"/>
  <c r="BB24" i="2" s="1"/>
  <c r="BB28" i="2" s="1"/>
  <c r="AZ20" i="2"/>
  <c r="BF20" i="2"/>
  <c r="BE24" i="2"/>
  <c r="AS24" i="2"/>
  <c r="BA24" i="2"/>
  <c r="AO24" i="2"/>
  <c r="BF26" i="2"/>
  <c r="AU23" i="2"/>
  <c r="AO16" i="2"/>
  <c r="AP16" i="2"/>
  <c r="BG16" i="2"/>
  <c r="AU16" i="2"/>
  <c r="AV16" i="2" s="1"/>
  <c r="AW16" i="2"/>
  <c r="AX16" i="2" s="1"/>
  <c r="BF16" i="2"/>
  <c r="AZ16" i="2"/>
  <c r="BC16" i="2"/>
  <c r="BE16" i="2"/>
  <c r="AQ16" i="2"/>
  <c r="AR16" i="2" s="1"/>
  <c r="AS16" i="2"/>
  <c r="AT16" i="2" s="1"/>
  <c r="BD16" i="2"/>
  <c r="BA16" i="2"/>
  <c r="AY16" i="2"/>
  <c r="BB14" i="2"/>
  <c r="BE23" i="2"/>
  <c r="BA23" i="2"/>
  <c r="AO23" i="2"/>
  <c r="AV20" i="2"/>
  <c r="AV24" i="2" s="1"/>
  <c r="M25" i="2"/>
  <c r="AQ25" i="2" s="1"/>
  <c r="BC23" i="2"/>
  <c r="AP23" i="2"/>
  <c r="AY23" i="2"/>
  <c r="BC28" i="2"/>
  <c r="AP28" i="2"/>
  <c r="AY28" i="2"/>
  <c r="AS23" i="2"/>
  <c r="AS28" i="2"/>
  <c r="BA28" i="2"/>
  <c r="AO28" i="2"/>
  <c r="AZ23" i="2"/>
  <c r="BF23" i="2"/>
  <c r="AZ28" i="2"/>
  <c r="BF28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P30" i="2"/>
  <c r="AS30" i="2"/>
  <c r="AW30" i="2"/>
  <c r="AZ30" i="2"/>
  <c r="BC30" i="2"/>
  <c r="BE30" i="2"/>
  <c r="BG30" i="2"/>
  <c r="AO30" i="2"/>
  <c r="AQ30" i="2"/>
  <c r="AU30" i="2"/>
  <c r="AY30" i="2"/>
  <c r="BA30" i="2"/>
  <c r="BD30" i="2"/>
  <c r="BF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Y25" i="2"/>
  <c r="BA25" i="2"/>
  <c r="AP25" i="2"/>
  <c r="AS25" i="2"/>
  <c r="BC25" i="2"/>
  <c r="BE25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V19" i="2"/>
  <c r="AV23" i="2" s="1"/>
  <c r="M18" i="2"/>
  <c r="M27" i="2"/>
  <c r="M32" i="2"/>
  <c r="M13" i="2"/>
  <c r="AR19" i="2" l="1"/>
  <c r="AR23" i="2" s="1"/>
  <c r="AX19" i="2"/>
  <c r="AX23" i="2" s="1"/>
  <c r="AX20" i="2"/>
  <c r="AX24" i="2" s="1"/>
  <c r="AX28" i="2" s="1"/>
  <c r="BB32" i="2"/>
  <c r="BB36" i="2" s="1"/>
  <c r="AR20" i="2"/>
  <c r="AR24" i="2" s="1"/>
  <c r="AR28" i="2" s="1"/>
  <c r="AU28" i="2"/>
  <c r="AV28" i="2" s="1"/>
  <c r="AV32" i="2" s="1"/>
  <c r="AV36" i="2" s="1"/>
  <c r="AP26" i="2"/>
  <c r="BD26" i="2"/>
  <c r="AQ26" i="2"/>
  <c r="AW26" i="2"/>
  <c r="AY26" i="2"/>
  <c r="BC26" i="2"/>
  <c r="BG26" i="2"/>
  <c r="AZ26" i="2"/>
  <c r="BA26" i="2"/>
  <c r="AZ25" i="2"/>
  <c r="BF25" i="2"/>
  <c r="AU25" i="2"/>
  <c r="AS26" i="2"/>
  <c r="BG25" i="2"/>
  <c r="AW25" i="2"/>
  <c r="BD25" i="2"/>
  <c r="AU26" i="2"/>
  <c r="BE26" i="2"/>
  <c r="AT15" i="2"/>
  <c r="AT19" i="2" s="1"/>
  <c r="AT23" i="2" s="1"/>
  <c r="BC32" i="2"/>
  <c r="AP32" i="2"/>
  <c r="AY32" i="2"/>
  <c r="AU18" i="2"/>
  <c r="AP18" i="2"/>
  <c r="BC18" i="2"/>
  <c r="AO18" i="2"/>
  <c r="BF18" i="2"/>
  <c r="AZ18" i="2"/>
  <c r="BD18" i="2"/>
  <c r="AW18" i="2"/>
  <c r="AQ18" i="2"/>
  <c r="AS18" i="2"/>
  <c r="AT18" i="2" s="1"/>
  <c r="AT22" i="2" s="1"/>
  <c r="AT26" i="2" s="1"/>
  <c r="AT30" i="2" s="1"/>
  <c r="BG18" i="2"/>
  <c r="BE18" i="2"/>
  <c r="AY18" i="2"/>
  <c r="BA18" i="2"/>
  <c r="AR18" i="2"/>
  <c r="AR22" i="2" s="1"/>
  <c r="AR26" i="2" s="1"/>
  <c r="AR30" i="2" s="1"/>
  <c r="AZ32" i="2"/>
  <c r="BF32" i="2"/>
  <c r="AU32" i="2"/>
  <c r="AV18" i="2"/>
  <c r="AV22" i="2" s="1"/>
  <c r="AV26" i="2" s="1"/>
  <c r="AV30" i="2" s="1"/>
  <c r="AO27" i="2"/>
  <c r="BA27" i="2"/>
  <c r="AS27" i="2"/>
  <c r="AT27" i="2" s="1"/>
  <c r="BE27" i="2"/>
  <c r="AQ27" i="2"/>
  <c r="BD27" i="2"/>
  <c r="AW27" i="2"/>
  <c r="BG27" i="2"/>
  <c r="AU27" i="2"/>
  <c r="AV27" i="2" s="1"/>
  <c r="BF27" i="2"/>
  <c r="AZ27" i="2"/>
  <c r="AY27" i="2"/>
  <c r="AP27" i="2"/>
  <c r="BC27" i="2"/>
  <c r="AX27" i="2"/>
  <c r="AR27" i="2"/>
  <c r="BG32" i="2"/>
  <c r="AW32" i="2"/>
  <c r="BD32" i="2"/>
  <c r="AQ32" i="2"/>
  <c r="BB18" i="2"/>
  <c r="BB22" i="2" s="1"/>
  <c r="BB26" i="2" s="1"/>
  <c r="BB30" i="2" s="1"/>
  <c r="AX18" i="2"/>
  <c r="AX22" i="2" s="1"/>
  <c r="AX26" i="2" s="1"/>
  <c r="AX30" i="2" s="1"/>
  <c r="BG13" i="2"/>
  <c r="BA13" i="2"/>
  <c r="BC13" i="2"/>
  <c r="BE13" i="2"/>
  <c r="AZ13" i="2"/>
  <c r="BB13" i="2"/>
  <c r="BB17" i="2" s="1"/>
  <c r="BB21" i="2" s="1"/>
  <c r="BB25" i="2" s="1"/>
  <c r="BB29" i="2" s="1"/>
  <c r="BD13" i="2"/>
  <c r="AQ13" i="2"/>
  <c r="AR13" i="2" s="1"/>
  <c r="AR17" i="2" s="1"/>
  <c r="AR21" i="2" s="1"/>
  <c r="AR25" i="2" s="1"/>
  <c r="AR29" i="2" s="1"/>
  <c r="AR33" i="2" s="1"/>
  <c r="AP13" i="2"/>
  <c r="BF13" i="2"/>
  <c r="AO13" i="2"/>
  <c r="AY13" i="2"/>
  <c r="AS13" i="2"/>
  <c r="AT13" i="2" s="1"/>
  <c r="AT17" i="2" s="1"/>
  <c r="AT21" i="2" s="1"/>
  <c r="AT25" i="2" s="1"/>
  <c r="AT29" i="2" s="1"/>
  <c r="AT33" i="2" s="1"/>
  <c r="AU13" i="2"/>
  <c r="AV13" i="2" s="1"/>
  <c r="AV17" i="2" s="1"/>
  <c r="AV21" i="2" s="1"/>
  <c r="AV25" i="2" s="1"/>
  <c r="AV29" i="2" s="1"/>
  <c r="AW13" i="2"/>
  <c r="AX13" i="2" s="1"/>
  <c r="AX17" i="2" s="1"/>
  <c r="AX21" i="2" s="1"/>
  <c r="AX25" i="2" s="1"/>
  <c r="AX29" i="2" s="1"/>
  <c r="BE32" i="2"/>
  <c r="AS32" i="2"/>
  <c r="BA32" i="2"/>
  <c r="AO32" i="2"/>
  <c r="BB19" i="2"/>
  <c r="BB23" i="2" s="1"/>
  <c r="BB27" i="2" s="1"/>
  <c r="AT28" i="2"/>
  <c r="AT32" i="2" s="1"/>
  <c r="AT36" i="2" s="1"/>
  <c r="AX32" i="2"/>
  <c r="AX36" i="2" s="1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AO34" i="2"/>
  <c r="AQ34" i="2"/>
  <c r="AU34" i="2"/>
  <c r="AY34" i="2"/>
  <c r="BA34" i="2"/>
  <c r="BD34" i="2"/>
  <c r="BF34" i="2"/>
  <c r="AP34" i="2"/>
  <c r="AS34" i="2"/>
  <c r="AW34" i="2"/>
  <c r="AZ34" i="2"/>
  <c r="BC34" i="2"/>
  <c r="BE34" i="2"/>
  <c r="BG34" i="2"/>
  <c r="BB34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BB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BB31" i="2"/>
  <c r="BB35" i="2" s="1"/>
  <c r="AX31" i="2" l="1"/>
  <c r="AR32" i="2"/>
  <c r="AR36" i="2" s="1"/>
  <c r="AR31" i="2"/>
  <c r="AR34" i="2"/>
  <c r="AT34" i="2"/>
  <c r="AV31" i="2"/>
  <c r="AV35" i="2" s="1"/>
  <c r="AV34" i="2"/>
  <c r="AT31" i="2"/>
  <c r="AT35" i="2" s="1"/>
  <c r="AX34" i="2"/>
  <c r="AX35" i="2"/>
  <c r="AR35" i="2"/>
  <c r="AX33" i="2"/>
  <c r="AV33" i="2"/>
</calcChain>
</file>

<file path=xl/sharedStrings.xml><?xml version="1.0" encoding="utf-8"?>
<sst xmlns="http://schemas.openxmlformats.org/spreadsheetml/2006/main" count="111" uniqueCount="101">
  <si>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</si>
  <si>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</si>
  <si>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</si>
  <si>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</si>
  <si>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</si>
  <si>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</si>
  <si>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</si>
  <si>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</si>
  <si>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</si>
  <si>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</si>
  <si>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</si>
  <si>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</si>
  <si>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</si>
  <si>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</si>
  <si>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</si>
  <si>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</si>
  <si>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</si>
  <si>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</si>
  <si>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</si>
  <si>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</si>
  <si>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</si>
  <si>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</si>
  <si>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</si>
  <si>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</si>
  <si>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</si>
  <si>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</si>
  <si>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</si>
  <si>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</si>
  <si>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</si>
  <si>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</si>
  <si>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</si>
  <si>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</si>
  <si>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</si>
  <si>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</si>
  <si>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</si>
  <si>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</si>
  <si>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</si>
  <si>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</si>
  <si>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</si>
  <si>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</si>
  <si>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</si>
  <si>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</si>
  <si>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</si>
  <si>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</si>
  <si>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</si>
  <si>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</si>
  <si>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</si>
  <si>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</si>
  <si>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</si>
  <si>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</si>
  <si>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</si>
  <si>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</si>
  <si>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</si>
  <si>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</si>
  <si>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</si>
  <si>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</si>
  <si>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</si>
  <si>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</si>
  <si>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</si>
  <si>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</si>
  <si>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</si>
  <si>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</si>
  <si>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</si>
  <si>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</si>
  <si>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</si>
  <si>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</si>
  <si>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</si>
  <si>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</si>
  <si>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</si>
  <si>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</si>
  <si>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</si>
  <si>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ĐOZIĆ HANA</t>
  </si>
  <si>
    <t>PALAVRA DALILA</t>
  </si>
  <si>
    <t>BEŠLIJA AJLA</t>
  </si>
  <si>
    <t>ŠABETA MERITA</t>
  </si>
  <si>
    <t>Ustanova: JU OŠ "MEHMEDALIJA MAK DIZDAR"                          Radno mjesto: NASTAVNIK BJK/HJH/SJK   a)8</t>
  </si>
  <si>
    <t>EMINAGIĆ BELMA</t>
  </si>
  <si>
    <t>MILIŠIĆ ŠEJLA</t>
  </si>
  <si>
    <t>LOKVANČIĆ EDITA</t>
  </si>
  <si>
    <t>KACILA SABINA</t>
  </si>
  <si>
    <t>ĆERIMOVIĆ AMRA</t>
  </si>
  <si>
    <t>PAŠALIĆ ALMA</t>
  </si>
  <si>
    <t>ŠČETIĆ MAMELA AHMEDINA</t>
  </si>
  <si>
    <t>BALAGIĆ NADINA</t>
  </si>
  <si>
    <t>ZAHIROVIĆ BENITA</t>
  </si>
  <si>
    <t>DELIĆ RAMIĆ AMRA</t>
  </si>
  <si>
    <t>AHMETOVIĆ VELIĆ HAVKA</t>
  </si>
  <si>
    <t>FELIĆ ELMA</t>
  </si>
  <si>
    <t>ZEJNILOVIĆ ŠAHINOVIĆ AMRA</t>
  </si>
  <si>
    <t>KURTOVIĆ MACIĆ MIRELA</t>
  </si>
  <si>
    <t>DEDOVIĆ SUBAŠIĆ MERIMA</t>
  </si>
  <si>
    <t>MIZIĆ EDINA</t>
  </si>
  <si>
    <t>RIZVANBEGOVIĆ SANINA</t>
  </si>
  <si>
    <t>MEMIJA NIZAMA</t>
  </si>
  <si>
    <t>PALIĆ KUPUS IFETA</t>
  </si>
  <si>
    <t>POZDERAC ČENGIĆ AJLA</t>
  </si>
  <si>
    <t>DRINIĆ SANELA</t>
  </si>
  <si>
    <t>HASOVIĆ AIDA</t>
  </si>
  <si>
    <t>ŽIVALJ MERISA</t>
  </si>
  <si>
    <t xml:space="preserve">Kandidat čija prijava nije uzeta u razmatranje: OKANOVIĆ MEJREMA- nepotpisana prijava </t>
  </si>
  <si>
    <t>Predsjednik Komisije: Sabina Aljić          član Komisije: Larisa Jahić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</si>
</sst>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8"/>
  <sheetViews>
    <sheetView tabSelected="1" view="pageLayout" zoomScaleNormal="80" zoomScaleSheetLayoutView="80" workbookViewId="0">
      <selection activeCell="L45" sqref="L45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8" t="s">
        <v>70</v>
      </c>
      <c r="Q1" s="21"/>
      <c r="R1" s="144" t="s">
        <v>34</v>
      </c>
      <c r="S1" s="144" t="s">
        <v>35</v>
      </c>
      <c r="T1" s="144" t="s">
        <v>36</v>
      </c>
      <c r="U1" s="26"/>
      <c r="V1" s="148" t="s">
        <v>7</v>
      </c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51" t="s">
        <v>8</v>
      </c>
      <c r="AI1" s="151"/>
      <c r="AJ1" s="152" t="s">
        <v>11</v>
      </c>
      <c r="AK1" s="153" t="s">
        <v>30</v>
      </c>
      <c r="AL1" s="154" t="s">
        <v>32</v>
      </c>
      <c r="AM1" s="150" t="s">
        <v>33</v>
      </c>
      <c r="AN1" s="54"/>
      <c r="AO1" s="32"/>
      <c r="AP1" s="32"/>
      <c r="AQ1" s="122"/>
      <c r="AR1" s="122"/>
      <c r="AS1" s="122"/>
      <c r="AT1" s="122"/>
      <c r="AU1" s="122"/>
      <c r="AV1" s="122"/>
      <c r="AW1" s="122"/>
      <c r="AX1" s="122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8"/>
      <c r="Q2" s="21"/>
      <c r="R2" s="145"/>
      <c r="S2" s="145"/>
      <c r="T2" s="145"/>
      <c r="U2" s="26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51"/>
      <c r="AI2" s="151"/>
      <c r="AJ2" s="152"/>
      <c r="AK2" s="153"/>
      <c r="AL2" s="154"/>
      <c r="AM2" s="150"/>
      <c r="AN2" s="54"/>
      <c r="AO2" s="146" t="s">
        <v>12</v>
      </c>
      <c r="AP2" s="155" t="s">
        <v>13</v>
      </c>
      <c r="AQ2" s="149" t="s">
        <v>14</v>
      </c>
      <c r="AR2" s="149"/>
      <c r="AS2" s="147" t="s">
        <v>15</v>
      </c>
      <c r="AT2" s="147"/>
      <c r="AU2" s="123" t="s">
        <v>16</v>
      </c>
      <c r="AV2" s="123"/>
      <c r="AW2" s="128" t="s">
        <v>17</v>
      </c>
      <c r="AX2" s="128"/>
      <c r="AY2" s="129" t="s">
        <v>18</v>
      </c>
      <c r="AZ2" s="127" t="s">
        <v>19</v>
      </c>
      <c r="BA2" s="124" t="s">
        <v>20</v>
      </c>
      <c r="BB2" s="45"/>
      <c r="BC2" s="125" t="s">
        <v>21</v>
      </c>
      <c r="BD2" s="126" t="s">
        <v>22</v>
      </c>
      <c r="BE2" s="118" t="s">
        <v>23</v>
      </c>
      <c r="BF2" s="118"/>
      <c r="BG2" s="118"/>
      <c r="BH2" s="1"/>
    </row>
    <row r="3" spans="1:60" s="11" customFormat="1" ht="10.15" customHeight="1" x14ac:dyDescent="0.25">
      <c r="A3" s="20"/>
      <c r="M3" s="8"/>
      <c r="N3" s="8"/>
      <c r="O3" s="8"/>
      <c r="P3" s="138"/>
      <c r="Q3" s="21"/>
      <c r="R3" s="145"/>
      <c r="S3" s="145"/>
      <c r="T3" s="145"/>
      <c r="U3" s="26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51"/>
      <c r="AI3" s="151"/>
      <c r="AJ3" s="152"/>
      <c r="AK3" s="153"/>
      <c r="AL3" s="154"/>
      <c r="AM3" s="150"/>
      <c r="AN3" s="54"/>
      <c r="AO3" s="146"/>
      <c r="AP3" s="155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29"/>
      <c r="AZ3" s="127"/>
      <c r="BA3" s="124"/>
      <c r="BB3" s="48" t="s">
        <v>56</v>
      </c>
      <c r="BC3" s="125"/>
      <c r="BD3" s="126"/>
      <c r="BE3" s="118"/>
      <c r="BF3" s="118"/>
      <c r="BG3" s="118"/>
      <c r="BH3" s="10"/>
    </row>
    <row r="4" spans="1:60" s="11" customFormat="1" ht="13.9" customHeight="1" x14ac:dyDescent="0.25">
      <c r="A4" s="62" t="s">
        <v>75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8"/>
      <c r="Q4" s="21"/>
      <c r="R4" s="145"/>
      <c r="S4" s="145"/>
      <c r="T4" s="145"/>
      <c r="U4" s="26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51"/>
      <c r="AI4" s="151"/>
      <c r="AJ4" s="152"/>
      <c r="AK4" s="153"/>
      <c r="AL4" s="154"/>
      <c r="AM4" s="150"/>
      <c r="AN4" s="54"/>
      <c r="AO4" s="146"/>
      <c r="AP4" s="155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29"/>
      <c r="AZ4" s="127"/>
      <c r="BA4" s="124"/>
      <c r="BB4" s="35">
        <v>0.3</v>
      </c>
      <c r="BC4" s="125"/>
      <c r="BD4" s="126"/>
      <c r="BE4" s="119" t="s">
        <v>57</v>
      </c>
      <c r="BF4" s="120" t="s">
        <v>58</v>
      </c>
      <c r="BG4" s="121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8"/>
      <c r="Q5" s="21"/>
      <c r="R5" s="145"/>
      <c r="S5" s="145"/>
      <c r="T5" s="145"/>
      <c r="U5" s="26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51"/>
      <c r="AI5" s="151"/>
      <c r="AJ5" s="152"/>
      <c r="AK5" s="153"/>
      <c r="AL5" s="154"/>
      <c r="AM5" s="150"/>
      <c r="AN5" s="54"/>
      <c r="AO5" s="146"/>
      <c r="AP5" s="155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29"/>
      <c r="AZ5" s="127"/>
      <c r="BA5" s="124"/>
      <c r="BB5" s="55">
        <v>0</v>
      </c>
      <c r="BC5" s="125"/>
      <c r="BD5" s="126"/>
      <c r="BE5" s="119"/>
      <c r="BF5" s="120"/>
      <c r="BG5" s="121"/>
      <c r="BH5" s="10"/>
    </row>
    <row r="6" spans="1:60" s="11" customFormat="1" ht="130.9" customHeight="1" x14ac:dyDescent="0.25">
      <c r="A6" s="137" t="s">
        <v>0</v>
      </c>
      <c r="B6" s="131" t="s">
        <v>9</v>
      </c>
      <c r="C6" s="132"/>
      <c r="D6" s="132"/>
      <c r="E6" s="132"/>
      <c r="F6" s="132"/>
      <c r="G6" s="133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0" t="s">
        <v>1</v>
      </c>
      <c r="N6" s="140" t="s">
        <v>6</v>
      </c>
      <c r="O6" s="4"/>
      <c r="P6" s="138"/>
      <c r="Q6" s="21"/>
      <c r="R6" s="145"/>
      <c r="S6" s="145"/>
      <c r="T6" s="145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48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7"/>
      <c r="B7" s="134" t="s">
        <v>7</v>
      </c>
      <c r="C7" s="135"/>
      <c r="D7" s="135"/>
      <c r="E7" s="135"/>
      <c r="F7" s="135"/>
      <c r="G7" s="136"/>
      <c r="H7" s="137" t="s">
        <v>8</v>
      </c>
      <c r="I7" s="137" t="s">
        <v>11</v>
      </c>
      <c r="J7" s="137" t="s">
        <v>30</v>
      </c>
      <c r="K7" s="137" t="s">
        <v>32</v>
      </c>
      <c r="L7" s="137" t="s">
        <v>33</v>
      </c>
      <c r="M7" s="141"/>
      <c r="N7" s="141"/>
      <c r="O7" s="4"/>
      <c r="P7" s="138"/>
      <c r="Q7" s="21"/>
      <c r="R7" s="145"/>
      <c r="S7" s="145"/>
      <c r="T7" s="145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48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7"/>
      <c r="B8" s="134" t="s">
        <v>25</v>
      </c>
      <c r="C8" s="135"/>
      <c r="D8" s="135"/>
      <c r="E8" s="135"/>
      <c r="F8" s="136"/>
      <c r="G8" s="137" t="s">
        <v>26</v>
      </c>
      <c r="H8" s="137"/>
      <c r="I8" s="137"/>
      <c r="J8" s="137"/>
      <c r="K8" s="137"/>
      <c r="L8" s="137"/>
      <c r="M8" s="141"/>
      <c r="N8" s="141"/>
      <c r="O8" s="4"/>
      <c r="P8" s="138"/>
      <c r="Q8" s="21"/>
      <c r="R8" s="145"/>
      <c r="S8" s="145"/>
      <c r="T8" s="145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48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7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7"/>
      <c r="H9" s="137"/>
      <c r="I9" s="137"/>
      <c r="J9" s="137"/>
      <c r="K9" s="137"/>
      <c r="L9" s="137"/>
      <c r="M9" s="141"/>
      <c r="N9" s="141"/>
      <c r="O9" s="4"/>
      <c r="P9" s="138"/>
      <c r="Q9" s="21"/>
      <c r="R9" s="145"/>
      <c r="S9" s="145"/>
      <c r="T9" s="145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48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86</v>
      </c>
      <c r="B10" s="28">
        <v>22.4</v>
      </c>
      <c r="C10" s="28">
        <v>2.4</v>
      </c>
      <c r="D10" s="28">
        <f t="shared" ref="D10:D36" si="0">Z10</f>
        <v>0</v>
      </c>
      <c r="E10" s="28">
        <f>AB10</f>
        <v>0</v>
      </c>
      <c r="F10" s="28">
        <f>AD10</f>
        <v>0</v>
      </c>
      <c r="G10" s="28">
        <f>AF10</f>
        <v>0</v>
      </c>
      <c r="H10" s="28">
        <v>3.9</v>
      </c>
      <c r="I10" s="82">
        <v>4</v>
      </c>
      <c r="J10" s="81">
        <f t="shared" ref="J10:J18" si="1">AK10</f>
        <v>0</v>
      </c>
      <c r="K10" s="82">
        <f t="shared" ref="K10:K18" si="2">AL10</f>
        <v>0</v>
      </c>
      <c r="L10" s="29">
        <v>11.45</v>
      </c>
      <c r="M10" s="30">
        <f t="shared" ref="M10:M36" si="3">SUM(B10:L10)</f>
        <v>44.149999999999991</v>
      </c>
      <c r="N10" s="116">
        <v>1</v>
      </c>
      <c r="O10" s="7"/>
      <c r="P10" s="138"/>
      <c r="Q10" s="130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16.349999999999994</v>
      </c>
      <c r="AP10" s="94">
        <f>(M10-L10)/100*35</f>
        <v>11.444999999999997</v>
      </c>
      <c r="AQ10" s="99">
        <f>(M10-L10)/100*27.5</f>
        <v>8.9924999999999979</v>
      </c>
      <c r="AR10" s="100">
        <f>(M10-L10)/100*AR6+AQ10</f>
        <v>8.9924999999999979</v>
      </c>
      <c r="AS10" s="95">
        <f t="shared" ref="AS10" si="4">(M10-L10)/100*23.5</f>
        <v>7.6844999999999981</v>
      </c>
      <c r="AT10" s="40">
        <f>(M10-L10)/100*AT6+AS10</f>
        <v>7.6844999999999981</v>
      </c>
      <c r="AU10" s="96">
        <f>(M10-L10)/100*20.5</f>
        <v>6.7034999999999982</v>
      </c>
      <c r="AV10" s="96">
        <f>(M10-L10)/100*AV6+AU10</f>
        <v>6.7034999999999982</v>
      </c>
      <c r="AW10" s="39">
        <f>(M10-L10)/100*16.4</f>
        <v>5.3627999999999982</v>
      </c>
      <c r="AX10" s="39">
        <f>(M10-L10)/100*AX6+AW10</f>
        <v>5.3627999999999982</v>
      </c>
      <c r="AY10" s="43">
        <f>(M10-L10)/100*10</f>
        <v>3.2699999999999991</v>
      </c>
      <c r="AZ10" s="42">
        <f>(M10-L10)/100*5</f>
        <v>1.6349999999999996</v>
      </c>
      <c r="BA10" s="44">
        <f>(M10-L10)/100*3</f>
        <v>0.98099999999999965</v>
      </c>
      <c r="BB10" s="47">
        <f>(M10-L10)/100*BB6</f>
        <v>0</v>
      </c>
      <c r="BC10" s="49">
        <f>(M10-L10)/100*2</f>
        <v>0.6539999999999998</v>
      </c>
      <c r="BD10" s="50">
        <f>(M10-L10)/100*1</f>
        <v>0.3269999999999999</v>
      </c>
      <c r="BE10" s="51">
        <f>(M10-L10)/100*1</f>
        <v>0.3269999999999999</v>
      </c>
      <c r="BF10" s="52">
        <f>(M10-L10)/100*2</f>
        <v>0.6539999999999998</v>
      </c>
      <c r="BG10" s="53">
        <f>(M10-L10)/100*3</f>
        <v>0.98099999999999965</v>
      </c>
      <c r="BH10" s="5"/>
    </row>
    <row r="11" spans="1:60" s="12" customFormat="1" ht="25.15" customHeight="1" x14ac:dyDescent="0.25">
      <c r="A11" s="58" t="s">
        <v>81</v>
      </c>
      <c r="B11" s="28">
        <v>19.600000000000001</v>
      </c>
      <c r="C11" s="28">
        <f>X11</f>
        <v>0</v>
      </c>
      <c r="D11" s="28">
        <f t="shared" si="0"/>
        <v>0</v>
      </c>
      <c r="E11" s="28">
        <v>4.2</v>
      </c>
      <c r="F11" s="28">
        <f>AD11</f>
        <v>0</v>
      </c>
      <c r="G11" s="28">
        <f>AF11</f>
        <v>0</v>
      </c>
      <c r="H11" s="28">
        <v>6</v>
      </c>
      <c r="I11" s="82">
        <f t="shared" ref="I11:I36" si="5">AJ11</f>
        <v>0</v>
      </c>
      <c r="J11" s="81">
        <f t="shared" si="1"/>
        <v>0</v>
      </c>
      <c r="K11" s="82">
        <f t="shared" si="2"/>
        <v>0</v>
      </c>
      <c r="L11" s="29">
        <v>5.57</v>
      </c>
      <c r="M11" s="30">
        <f t="shared" si="3"/>
        <v>35.370000000000005</v>
      </c>
      <c r="N11" s="116">
        <v>2</v>
      </c>
      <c r="O11" s="7"/>
      <c r="P11" s="138"/>
      <c r="Q11" s="130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6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7">(M11-L11)/100*50</f>
        <v>14.900000000000002</v>
      </c>
      <c r="AP11" s="94">
        <f t="shared" ref="AP11:AP18" si="8">(M11-L11)/100*35</f>
        <v>10.430000000000001</v>
      </c>
      <c r="AQ11" s="99">
        <f t="shared" ref="AQ11:AQ18" si="9">(M11-L11)/100*27.5</f>
        <v>8.1950000000000003</v>
      </c>
      <c r="AR11" s="100">
        <f>(M11-L11)/100*AR7+AQ11</f>
        <v>8.1950000000000003</v>
      </c>
      <c r="AS11" s="95">
        <f t="shared" ref="AS11:AS18" si="10">(M11-L11)/100*23.5</f>
        <v>7.003000000000001</v>
      </c>
      <c r="AT11" s="40">
        <f>(M11-L11)/100*AT7+AS11</f>
        <v>7.003000000000001</v>
      </c>
      <c r="AU11" s="96">
        <f t="shared" ref="AU11:AU18" si="11">(M11-L11)/100*20.5</f>
        <v>6.1090000000000009</v>
      </c>
      <c r="AV11" s="96">
        <f>(M11-L11)/100*AV7+AU11</f>
        <v>6.1090000000000009</v>
      </c>
      <c r="AW11" s="39">
        <f t="shared" ref="AW11:AW18" si="12">(M11-L11)/100*16.4</f>
        <v>4.8872</v>
      </c>
      <c r="AX11" s="39">
        <f>(M11-L11)/100*AX7+AW11</f>
        <v>4.8872</v>
      </c>
      <c r="AY11" s="43">
        <f t="shared" ref="AY11:AY18" si="13">(M11-L11)/100*10</f>
        <v>2.9800000000000004</v>
      </c>
      <c r="AZ11" s="42">
        <f t="shared" ref="AZ11:AZ18" si="14">(M11-L11)/100*5</f>
        <v>1.4900000000000002</v>
      </c>
      <c r="BA11" s="44">
        <f t="shared" ref="BA11:BA18" si="15">(M11-L11)/100*3</f>
        <v>0.89400000000000013</v>
      </c>
      <c r="BB11" s="47">
        <f>(M11-L11)/100*BB7</f>
        <v>0</v>
      </c>
      <c r="BC11" s="49">
        <f t="shared" ref="BC11:BC18" si="16">(M11-L11)/100*2</f>
        <v>0.59600000000000009</v>
      </c>
      <c r="BD11" s="50">
        <f t="shared" ref="BD11:BD18" si="17">(M11-L11)/100*1</f>
        <v>0.29800000000000004</v>
      </c>
      <c r="BE11" s="51">
        <f t="shared" ref="BE11:BE18" si="18">(M11-L11)/100*1</f>
        <v>0.29800000000000004</v>
      </c>
      <c r="BF11" s="52">
        <f t="shared" ref="BF11:BF18" si="19">(M11-L11)/100*2</f>
        <v>0.59600000000000009</v>
      </c>
      <c r="BG11" s="53">
        <f t="shared" ref="BG11:BG18" si="20">(M11-L11)/100*3</f>
        <v>0.89400000000000013</v>
      </c>
      <c r="BH11" s="5"/>
    </row>
    <row r="12" spans="1:60" s="12" customFormat="1" ht="25.15" customHeight="1" x14ac:dyDescent="0.25">
      <c r="A12" s="58" t="s">
        <v>74</v>
      </c>
      <c r="B12" s="28">
        <v>15.2</v>
      </c>
      <c r="C12" s="28">
        <f>X12</f>
        <v>0</v>
      </c>
      <c r="D12" s="28">
        <f t="shared" si="0"/>
        <v>0</v>
      </c>
      <c r="E12" s="28">
        <v>5.0999999999999996</v>
      </c>
      <c r="F12" s="28">
        <f>AD12</f>
        <v>0</v>
      </c>
      <c r="G12" s="28">
        <f>AF12</f>
        <v>0</v>
      </c>
      <c r="H12" s="28">
        <v>6</v>
      </c>
      <c r="I12" s="82">
        <f t="shared" si="5"/>
        <v>0</v>
      </c>
      <c r="J12" s="81">
        <f t="shared" si="1"/>
        <v>0</v>
      </c>
      <c r="K12" s="82">
        <f t="shared" si="2"/>
        <v>0</v>
      </c>
      <c r="L12" s="29">
        <v>5.05</v>
      </c>
      <c r="M12" s="30">
        <f t="shared" si="3"/>
        <v>31.349999999999998</v>
      </c>
      <c r="N12" s="116">
        <v>3</v>
      </c>
      <c r="O12" s="6"/>
      <c r="P12" s="138"/>
      <c r="Q12" s="130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6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7"/>
        <v>13.149999999999999</v>
      </c>
      <c r="AP12" s="94">
        <f t="shared" si="8"/>
        <v>9.2049999999999983</v>
      </c>
      <c r="AQ12" s="99">
        <f t="shared" si="9"/>
        <v>7.232499999999999</v>
      </c>
      <c r="AR12" s="100">
        <f>(M12-L12)/100*AR8+AQ12</f>
        <v>7.232499999999999</v>
      </c>
      <c r="AS12" s="95">
        <f t="shared" si="10"/>
        <v>6.1804999999999986</v>
      </c>
      <c r="AT12" s="40">
        <f>(M12-L12)/100*AT8+AS12</f>
        <v>6.1804999999999986</v>
      </c>
      <c r="AU12" s="96">
        <f t="shared" si="11"/>
        <v>5.3914999999999988</v>
      </c>
      <c r="AV12" s="96">
        <f>(M12-L12)/100*AV8+AU12</f>
        <v>5.3914999999999988</v>
      </c>
      <c r="AW12" s="39">
        <f t="shared" si="12"/>
        <v>4.3131999999999993</v>
      </c>
      <c r="AX12" s="39">
        <f>(M12-L12)/100*AX8+AW12</f>
        <v>4.3131999999999993</v>
      </c>
      <c r="AY12" s="43">
        <f t="shared" si="13"/>
        <v>2.6299999999999994</v>
      </c>
      <c r="AZ12" s="42">
        <f t="shared" si="14"/>
        <v>1.3149999999999997</v>
      </c>
      <c r="BA12" s="44">
        <f t="shared" si="15"/>
        <v>0.78899999999999992</v>
      </c>
      <c r="BB12" s="47">
        <f>(M12-L12)/100*BB8</f>
        <v>0</v>
      </c>
      <c r="BC12" s="49">
        <f t="shared" si="16"/>
        <v>0.52599999999999991</v>
      </c>
      <c r="BD12" s="50">
        <f t="shared" si="17"/>
        <v>0.26299999999999996</v>
      </c>
      <c r="BE12" s="51">
        <f t="shared" si="18"/>
        <v>0.26299999999999996</v>
      </c>
      <c r="BF12" s="52">
        <f t="shared" si="19"/>
        <v>0.52599999999999991</v>
      </c>
      <c r="BG12" s="53">
        <f t="shared" si="20"/>
        <v>0.78899999999999992</v>
      </c>
      <c r="BH12" s="5"/>
    </row>
    <row r="13" spans="1:60" s="12" customFormat="1" ht="25.15" customHeight="1" x14ac:dyDescent="0.25">
      <c r="A13" s="58" t="s">
        <v>96</v>
      </c>
      <c r="B13" s="28">
        <v>6.4</v>
      </c>
      <c r="C13" s="28">
        <f>X13</f>
        <v>0</v>
      </c>
      <c r="D13" s="28">
        <f t="shared" si="0"/>
        <v>0</v>
      </c>
      <c r="E13" s="28">
        <v>9.6</v>
      </c>
      <c r="F13" s="28">
        <f>AD13</f>
        <v>0</v>
      </c>
      <c r="G13" s="28">
        <v>2.1</v>
      </c>
      <c r="H13" s="28">
        <v>1.3</v>
      </c>
      <c r="I13" s="82">
        <f t="shared" si="5"/>
        <v>0</v>
      </c>
      <c r="J13" s="81">
        <f t="shared" si="1"/>
        <v>0</v>
      </c>
      <c r="K13" s="82">
        <f t="shared" si="2"/>
        <v>0</v>
      </c>
      <c r="L13" s="29">
        <v>6.79</v>
      </c>
      <c r="M13" s="30">
        <f t="shared" si="3"/>
        <v>26.19</v>
      </c>
      <c r="N13" s="116">
        <v>4</v>
      </c>
      <c r="O13" s="6"/>
      <c r="P13" s="138"/>
      <c r="Q13" s="130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6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7"/>
        <v>9.7000000000000011</v>
      </c>
      <c r="AP13" s="94">
        <f t="shared" si="8"/>
        <v>6.7900000000000009</v>
      </c>
      <c r="AQ13" s="99">
        <f t="shared" si="9"/>
        <v>5.3350000000000009</v>
      </c>
      <c r="AR13" s="100">
        <f>(M13-L13)/100*AR9+AQ13</f>
        <v>5.3350000000000009</v>
      </c>
      <c r="AS13" s="95">
        <f t="shared" si="10"/>
        <v>4.5590000000000011</v>
      </c>
      <c r="AT13" s="40">
        <f>(M13-L13)/100*AT9+AS13</f>
        <v>4.5590000000000011</v>
      </c>
      <c r="AU13" s="96">
        <f t="shared" si="11"/>
        <v>3.9770000000000008</v>
      </c>
      <c r="AV13" s="96">
        <f>(M13-L13)/100*AV9+AU13</f>
        <v>3.9770000000000008</v>
      </c>
      <c r="AW13" s="39">
        <f t="shared" si="12"/>
        <v>3.1816000000000004</v>
      </c>
      <c r="AX13" s="39">
        <f>(M13-L13)/100*AX9+AW13</f>
        <v>3.1816000000000004</v>
      </c>
      <c r="AY13" s="43">
        <f t="shared" si="13"/>
        <v>1.9400000000000004</v>
      </c>
      <c r="AZ13" s="42">
        <f t="shared" si="14"/>
        <v>0.9700000000000002</v>
      </c>
      <c r="BA13" s="44">
        <f t="shared" si="15"/>
        <v>0.58200000000000007</v>
      </c>
      <c r="BB13" s="47">
        <f>(M13-L13)/100*BB9</f>
        <v>0</v>
      </c>
      <c r="BC13" s="49">
        <f t="shared" si="16"/>
        <v>0.38800000000000007</v>
      </c>
      <c r="BD13" s="50">
        <f t="shared" si="17"/>
        <v>0.19400000000000003</v>
      </c>
      <c r="BE13" s="51">
        <f t="shared" si="18"/>
        <v>0.19400000000000003</v>
      </c>
      <c r="BF13" s="52">
        <f t="shared" si="19"/>
        <v>0.38800000000000007</v>
      </c>
      <c r="BG13" s="53">
        <f t="shared" si="20"/>
        <v>0.58200000000000007</v>
      </c>
      <c r="BH13" s="5"/>
    </row>
    <row r="14" spans="1:60" s="12" customFormat="1" ht="25.15" customHeight="1" x14ac:dyDescent="0.25">
      <c r="A14" s="58" t="s">
        <v>91</v>
      </c>
      <c r="B14" s="28">
        <v>1.2</v>
      </c>
      <c r="C14" s="28">
        <f>X14</f>
        <v>0</v>
      </c>
      <c r="D14" s="28">
        <f t="shared" si="0"/>
        <v>0</v>
      </c>
      <c r="E14" s="28">
        <v>11.25</v>
      </c>
      <c r="F14" s="28">
        <v>1.2</v>
      </c>
      <c r="G14" s="28">
        <v>3.6</v>
      </c>
      <c r="H14" s="28">
        <v>1.9</v>
      </c>
      <c r="I14" s="82">
        <f t="shared" si="5"/>
        <v>0</v>
      </c>
      <c r="J14" s="81">
        <f t="shared" si="1"/>
        <v>0</v>
      </c>
      <c r="K14" s="82">
        <f t="shared" si="2"/>
        <v>0</v>
      </c>
      <c r="L14" s="29">
        <v>4.7300000000000004</v>
      </c>
      <c r="M14" s="30">
        <f t="shared" si="3"/>
        <v>23.88</v>
      </c>
      <c r="N14" s="116">
        <v>5</v>
      </c>
      <c r="O14" s="6"/>
      <c r="P14" s="138"/>
      <c r="Q14" s="130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6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7"/>
        <v>9.5749999999999993</v>
      </c>
      <c r="AP14" s="94">
        <f t="shared" si="8"/>
        <v>6.7024999999999988</v>
      </c>
      <c r="AQ14" s="99">
        <f t="shared" si="9"/>
        <v>5.2662499999999994</v>
      </c>
      <c r="AR14" s="100">
        <f t="shared" ref="AR14:AR18" si="21">(M14-L14)/100*AR10+AQ14</f>
        <v>6.9883137499999988</v>
      </c>
      <c r="AS14" s="95">
        <f t="shared" si="10"/>
        <v>4.5002499999999994</v>
      </c>
      <c r="AT14" s="40">
        <f t="shared" ref="AT14:AT18" si="22">(M14-L14)/100*AT10+AS14</f>
        <v>5.9718317499999989</v>
      </c>
      <c r="AU14" s="96">
        <f t="shared" si="11"/>
        <v>3.9257499999999994</v>
      </c>
      <c r="AV14" s="96">
        <f t="shared" ref="AV14:AV18" si="23">(M14-L14)/100*AV10+AU14</f>
        <v>5.209470249999999</v>
      </c>
      <c r="AW14" s="39">
        <f t="shared" si="12"/>
        <v>3.1405999999999992</v>
      </c>
      <c r="AX14" s="39">
        <f t="shared" ref="AX14:AX18" si="24">(M14-L14)/100*AX10+AW14</f>
        <v>4.1675761999999992</v>
      </c>
      <c r="AY14" s="43">
        <f t="shared" si="13"/>
        <v>1.9149999999999998</v>
      </c>
      <c r="AZ14" s="42">
        <f t="shared" si="14"/>
        <v>0.95749999999999991</v>
      </c>
      <c r="BA14" s="44">
        <f t="shared" si="15"/>
        <v>0.5744999999999999</v>
      </c>
      <c r="BB14" s="47">
        <f t="shared" ref="BB14:BB18" si="25">(M14-L14)/100*BB10</f>
        <v>0</v>
      </c>
      <c r="BC14" s="49">
        <f t="shared" si="16"/>
        <v>0.38299999999999995</v>
      </c>
      <c r="BD14" s="50">
        <f t="shared" si="17"/>
        <v>0.19149999999999998</v>
      </c>
      <c r="BE14" s="51">
        <f t="shared" si="18"/>
        <v>0.19149999999999998</v>
      </c>
      <c r="BF14" s="52">
        <f t="shared" si="19"/>
        <v>0.38299999999999995</v>
      </c>
      <c r="BG14" s="53">
        <f t="shared" si="20"/>
        <v>0.5744999999999999</v>
      </c>
      <c r="BH14" s="5"/>
    </row>
    <row r="15" spans="1:60" s="12" customFormat="1" ht="25.15" customHeight="1" x14ac:dyDescent="0.25">
      <c r="A15" s="58" t="s">
        <v>78</v>
      </c>
      <c r="B15" s="28">
        <v>14.8</v>
      </c>
      <c r="C15" s="28">
        <v>0.9</v>
      </c>
      <c r="D15" s="28">
        <f t="shared" si="0"/>
        <v>0</v>
      </c>
      <c r="E15" s="28">
        <f>AB15</f>
        <v>0</v>
      </c>
      <c r="F15" s="28">
        <f t="shared" ref="F15:F36" si="26">AD15</f>
        <v>0</v>
      </c>
      <c r="G15" s="28">
        <f>AF15</f>
        <v>0</v>
      </c>
      <c r="H15" s="28">
        <v>2.9</v>
      </c>
      <c r="I15" s="82">
        <f t="shared" si="5"/>
        <v>0</v>
      </c>
      <c r="J15" s="81">
        <f t="shared" si="1"/>
        <v>0</v>
      </c>
      <c r="K15" s="82">
        <f t="shared" si="2"/>
        <v>0</v>
      </c>
      <c r="L15" s="29">
        <v>4.03</v>
      </c>
      <c r="M15" s="30">
        <f t="shared" si="3"/>
        <v>22.630000000000003</v>
      </c>
      <c r="N15" s="116">
        <v>6</v>
      </c>
      <c r="O15" s="6"/>
      <c r="P15" s="138"/>
      <c r="Q15" s="130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7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7"/>
        <v>9.3000000000000007</v>
      </c>
      <c r="AP15" s="94">
        <f t="shared" si="8"/>
        <v>6.5100000000000007</v>
      </c>
      <c r="AQ15" s="99">
        <f t="shared" si="9"/>
        <v>5.1150000000000011</v>
      </c>
      <c r="AR15" s="100">
        <f t="shared" si="21"/>
        <v>6.6392700000000016</v>
      </c>
      <c r="AS15" s="95">
        <f t="shared" si="10"/>
        <v>4.3710000000000004</v>
      </c>
      <c r="AT15" s="40">
        <f t="shared" si="22"/>
        <v>5.6735580000000008</v>
      </c>
      <c r="AU15" s="96">
        <f t="shared" si="11"/>
        <v>3.8130000000000006</v>
      </c>
      <c r="AV15" s="96">
        <f t="shared" si="23"/>
        <v>4.9492740000000008</v>
      </c>
      <c r="AW15" s="39">
        <f t="shared" si="12"/>
        <v>3.0504000000000002</v>
      </c>
      <c r="AX15" s="39">
        <f t="shared" si="24"/>
        <v>3.9594192000000001</v>
      </c>
      <c r="AY15" s="43">
        <f t="shared" si="13"/>
        <v>1.8600000000000003</v>
      </c>
      <c r="AZ15" s="42">
        <f t="shared" si="14"/>
        <v>0.93000000000000016</v>
      </c>
      <c r="BA15" s="44">
        <f t="shared" si="15"/>
        <v>0.55800000000000005</v>
      </c>
      <c r="BB15" s="47">
        <f t="shared" si="25"/>
        <v>0</v>
      </c>
      <c r="BC15" s="49">
        <f t="shared" si="16"/>
        <v>0.37200000000000005</v>
      </c>
      <c r="BD15" s="50">
        <f t="shared" si="17"/>
        <v>0.18600000000000003</v>
      </c>
      <c r="BE15" s="51">
        <f t="shared" si="18"/>
        <v>0.18600000000000003</v>
      </c>
      <c r="BF15" s="52">
        <f t="shared" si="19"/>
        <v>0.37200000000000005</v>
      </c>
      <c r="BG15" s="53">
        <f t="shared" si="20"/>
        <v>0.55800000000000005</v>
      </c>
      <c r="BH15" s="5"/>
    </row>
    <row r="16" spans="1:60" s="12" customFormat="1" ht="25.15" customHeight="1" x14ac:dyDescent="0.25">
      <c r="A16" s="58" t="s">
        <v>85</v>
      </c>
      <c r="B16" s="28">
        <v>10.8</v>
      </c>
      <c r="C16" s="28">
        <f>X16</f>
        <v>0</v>
      </c>
      <c r="D16" s="28">
        <f t="shared" si="0"/>
        <v>0</v>
      </c>
      <c r="E16" s="28">
        <v>5.4</v>
      </c>
      <c r="F16" s="28">
        <f t="shared" si="26"/>
        <v>0</v>
      </c>
      <c r="G16" s="28">
        <f>AF16</f>
        <v>0</v>
      </c>
      <c r="H16" s="28">
        <v>2</v>
      </c>
      <c r="I16" s="82">
        <f t="shared" si="5"/>
        <v>0</v>
      </c>
      <c r="J16" s="81">
        <f t="shared" si="1"/>
        <v>0</v>
      </c>
      <c r="K16" s="82">
        <f t="shared" si="2"/>
        <v>0</v>
      </c>
      <c r="L16" s="29">
        <v>3.6</v>
      </c>
      <c r="M16" s="30">
        <f t="shared" si="3"/>
        <v>21.800000000000004</v>
      </c>
      <c r="N16" s="116">
        <v>7</v>
      </c>
      <c r="O16" s="6"/>
      <c r="P16" s="138"/>
      <c r="Q16" s="130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6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7"/>
        <v>9.1000000000000014</v>
      </c>
      <c r="AP16" s="94">
        <f t="shared" si="8"/>
        <v>6.370000000000001</v>
      </c>
      <c r="AQ16" s="99">
        <f t="shared" si="9"/>
        <v>5.0050000000000008</v>
      </c>
      <c r="AR16" s="100">
        <f t="shared" si="21"/>
        <v>6.3213150000000002</v>
      </c>
      <c r="AS16" s="95">
        <f t="shared" si="10"/>
        <v>4.2770000000000001</v>
      </c>
      <c r="AT16" s="40">
        <f t="shared" si="22"/>
        <v>5.4018509999999997</v>
      </c>
      <c r="AU16" s="96">
        <f t="shared" si="11"/>
        <v>3.7310000000000003</v>
      </c>
      <c r="AV16" s="96">
        <f t="shared" si="23"/>
        <v>4.7122530000000005</v>
      </c>
      <c r="AW16" s="39">
        <f t="shared" si="12"/>
        <v>2.9847999999999999</v>
      </c>
      <c r="AX16" s="39">
        <f t="shared" si="24"/>
        <v>3.7698023999999997</v>
      </c>
      <c r="AY16" s="43">
        <f t="shared" si="13"/>
        <v>1.8200000000000003</v>
      </c>
      <c r="AZ16" s="42">
        <f t="shared" si="14"/>
        <v>0.91000000000000014</v>
      </c>
      <c r="BA16" s="44">
        <f t="shared" si="15"/>
        <v>0.54600000000000004</v>
      </c>
      <c r="BB16" s="47">
        <f t="shared" si="25"/>
        <v>0</v>
      </c>
      <c r="BC16" s="49">
        <f t="shared" si="16"/>
        <v>0.36400000000000005</v>
      </c>
      <c r="BD16" s="50">
        <f t="shared" si="17"/>
        <v>0.18200000000000002</v>
      </c>
      <c r="BE16" s="51">
        <f t="shared" si="18"/>
        <v>0.18200000000000002</v>
      </c>
      <c r="BF16" s="52">
        <f t="shared" si="19"/>
        <v>0.36400000000000005</v>
      </c>
      <c r="BG16" s="53">
        <f t="shared" si="20"/>
        <v>0.54600000000000004</v>
      </c>
      <c r="BH16" s="5"/>
    </row>
    <row r="17" spans="1:60" s="12" customFormat="1" ht="25.15" customHeight="1" x14ac:dyDescent="0.25">
      <c r="A17" s="58" t="s">
        <v>98</v>
      </c>
      <c r="B17" s="28">
        <v>10.8</v>
      </c>
      <c r="C17" s="28">
        <v>2.4</v>
      </c>
      <c r="D17" s="28">
        <f t="shared" si="0"/>
        <v>0</v>
      </c>
      <c r="E17" s="28">
        <f>AB17</f>
        <v>0</v>
      </c>
      <c r="F17" s="28">
        <f t="shared" si="26"/>
        <v>0</v>
      </c>
      <c r="G17" s="28">
        <v>3.6</v>
      </c>
      <c r="H17" s="28">
        <v>0.1</v>
      </c>
      <c r="I17" s="82">
        <f t="shared" si="5"/>
        <v>0</v>
      </c>
      <c r="J17" s="81">
        <f t="shared" si="1"/>
        <v>0</v>
      </c>
      <c r="K17" s="82">
        <f t="shared" si="2"/>
        <v>0</v>
      </c>
      <c r="L17" s="29">
        <v>3.26</v>
      </c>
      <c r="M17" s="30">
        <f t="shared" si="3"/>
        <v>20.160000000000004</v>
      </c>
      <c r="N17" s="116">
        <v>8</v>
      </c>
      <c r="O17" s="6"/>
      <c r="P17" s="138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6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7"/>
        <v>8.4500000000000028</v>
      </c>
      <c r="AP17" s="94">
        <f t="shared" si="8"/>
        <v>5.9150000000000027</v>
      </c>
      <c r="AQ17" s="99">
        <f t="shared" si="9"/>
        <v>4.6475000000000017</v>
      </c>
      <c r="AR17" s="100">
        <f t="shared" si="21"/>
        <v>5.5491150000000022</v>
      </c>
      <c r="AS17" s="95">
        <f t="shared" si="10"/>
        <v>3.9715000000000016</v>
      </c>
      <c r="AT17" s="40">
        <f t="shared" si="22"/>
        <v>4.7419710000000022</v>
      </c>
      <c r="AU17" s="96">
        <f t="shared" si="11"/>
        <v>3.4645000000000015</v>
      </c>
      <c r="AV17" s="96">
        <f t="shared" si="23"/>
        <v>4.1366130000000023</v>
      </c>
      <c r="AW17" s="39">
        <f t="shared" si="12"/>
        <v>2.7716000000000007</v>
      </c>
      <c r="AX17" s="39">
        <f t="shared" si="24"/>
        <v>3.309290400000001</v>
      </c>
      <c r="AY17" s="43">
        <f t="shared" si="13"/>
        <v>1.6900000000000006</v>
      </c>
      <c r="AZ17" s="42">
        <f t="shared" si="14"/>
        <v>0.84500000000000031</v>
      </c>
      <c r="BA17" s="44">
        <f t="shared" si="15"/>
        <v>0.50700000000000023</v>
      </c>
      <c r="BB17" s="47">
        <f t="shared" si="25"/>
        <v>0</v>
      </c>
      <c r="BC17" s="49">
        <f t="shared" si="16"/>
        <v>0.33800000000000013</v>
      </c>
      <c r="BD17" s="50">
        <f t="shared" si="17"/>
        <v>0.16900000000000007</v>
      </c>
      <c r="BE17" s="51">
        <f t="shared" si="18"/>
        <v>0.16900000000000007</v>
      </c>
      <c r="BF17" s="52">
        <f t="shared" si="19"/>
        <v>0.33800000000000013</v>
      </c>
      <c r="BG17" s="53">
        <f t="shared" si="20"/>
        <v>0.50700000000000023</v>
      </c>
      <c r="BH17" s="5"/>
    </row>
    <row r="18" spans="1:60" s="12" customFormat="1" ht="25.15" customHeight="1" x14ac:dyDescent="0.25">
      <c r="A18" s="58" t="s">
        <v>97</v>
      </c>
      <c r="B18" s="28">
        <v>15.2</v>
      </c>
      <c r="C18" s="28">
        <f>X18</f>
        <v>0</v>
      </c>
      <c r="D18" s="28">
        <f>Z18</f>
        <v>0</v>
      </c>
      <c r="E18" s="28">
        <f>AB18</f>
        <v>0</v>
      </c>
      <c r="F18" s="28">
        <f>AD18</f>
        <v>0</v>
      </c>
      <c r="G18" s="28">
        <f>AF18</f>
        <v>0</v>
      </c>
      <c r="H18" s="28">
        <v>0.7</v>
      </c>
      <c r="I18" s="82">
        <f>AJ18</f>
        <v>0</v>
      </c>
      <c r="J18" s="81">
        <f>AK18</f>
        <v>0</v>
      </c>
      <c r="K18" s="82">
        <f>AL18</f>
        <v>0</v>
      </c>
      <c r="L18" s="29">
        <v>3.26</v>
      </c>
      <c r="M18" s="30">
        <f>SUM(B18:L18)</f>
        <v>19.159999999999997</v>
      </c>
      <c r="N18" s="116">
        <v>9</v>
      </c>
      <c r="O18" s="6"/>
      <c r="P18" s="138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6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7"/>
        <v>7.9499999999999984</v>
      </c>
      <c r="AP18" s="94">
        <f t="shared" si="8"/>
        <v>5.5649999999999995</v>
      </c>
      <c r="AQ18" s="99">
        <f t="shared" si="9"/>
        <v>4.3724999999999996</v>
      </c>
      <c r="AR18" s="100">
        <f t="shared" si="21"/>
        <v>5.4836418862499992</v>
      </c>
      <c r="AS18" s="95">
        <f t="shared" si="10"/>
        <v>3.7364999999999995</v>
      </c>
      <c r="AT18" s="40">
        <f t="shared" si="22"/>
        <v>4.6860212482499994</v>
      </c>
      <c r="AU18" s="96">
        <f t="shared" si="11"/>
        <v>3.2594999999999996</v>
      </c>
      <c r="AV18" s="96">
        <f t="shared" si="23"/>
        <v>4.0878057697499992</v>
      </c>
      <c r="AW18" s="39">
        <f t="shared" si="12"/>
        <v>2.6075999999999993</v>
      </c>
      <c r="AX18" s="39">
        <f t="shared" si="24"/>
        <v>3.2702446157999989</v>
      </c>
      <c r="AY18" s="43">
        <f t="shared" si="13"/>
        <v>1.5899999999999999</v>
      </c>
      <c r="AZ18" s="42">
        <f t="shared" si="14"/>
        <v>0.79499999999999993</v>
      </c>
      <c r="BA18" s="44">
        <f t="shared" si="15"/>
        <v>0.47699999999999992</v>
      </c>
      <c r="BB18" s="47">
        <f t="shared" si="25"/>
        <v>0</v>
      </c>
      <c r="BC18" s="49">
        <f t="shared" si="16"/>
        <v>0.31799999999999995</v>
      </c>
      <c r="BD18" s="50">
        <f t="shared" si="17"/>
        <v>0.15899999999999997</v>
      </c>
      <c r="BE18" s="51">
        <f t="shared" si="18"/>
        <v>0.15899999999999997</v>
      </c>
      <c r="BF18" s="52">
        <f t="shared" si="19"/>
        <v>0.31799999999999995</v>
      </c>
      <c r="BG18" s="53">
        <f t="shared" si="20"/>
        <v>0.47699999999999992</v>
      </c>
      <c r="BH18" s="5"/>
    </row>
    <row r="19" spans="1:60" s="12" customFormat="1" ht="25.15" customHeight="1" x14ac:dyDescent="0.25">
      <c r="A19" s="58" t="s">
        <v>87</v>
      </c>
      <c r="B19" s="28">
        <v>11.6</v>
      </c>
      <c r="C19" s="28">
        <f>X19</f>
        <v>0</v>
      </c>
      <c r="D19" s="28">
        <f>Z19</f>
        <v>0</v>
      </c>
      <c r="E19" s="28">
        <f>AB19</f>
        <v>0</v>
      </c>
      <c r="F19" s="28">
        <f>AD19</f>
        <v>0</v>
      </c>
      <c r="G19" s="28">
        <v>1.5</v>
      </c>
      <c r="H19" s="28">
        <v>1</v>
      </c>
      <c r="I19" s="82">
        <f>AJ19</f>
        <v>0</v>
      </c>
      <c r="J19" s="81">
        <f>AK19</f>
        <v>0</v>
      </c>
      <c r="K19" s="82">
        <f>AL19</f>
        <v>0</v>
      </c>
      <c r="L19" s="29">
        <v>3.06</v>
      </c>
      <c r="M19" s="30">
        <f>SUM(B19:L19)</f>
        <v>17.16</v>
      </c>
      <c r="N19" s="116">
        <v>10</v>
      </c>
      <c r="O19" s="6"/>
      <c r="P19" s="138"/>
      <c r="Q19" s="21"/>
      <c r="R19" s="102"/>
      <c r="S19" s="108"/>
      <c r="T19" s="107"/>
      <c r="U19" s="31">
        <v>0</v>
      </c>
      <c r="V19" s="79">
        <f t="shared" ref="V19:V36" si="28">U19*V10</f>
        <v>0</v>
      </c>
      <c r="W19" s="31">
        <v>0</v>
      </c>
      <c r="X19" s="73">
        <f t="shared" ref="X19:X36" si="29">W19*X10</f>
        <v>0</v>
      </c>
      <c r="Y19" s="31">
        <v>0</v>
      </c>
      <c r="Z19" s="73">
        <f t="shared" ref="Z19:Z36" si="30">Y19*Z10</f>
        <v>0</v>
      </c>
      <c r="AA19" s="31">
        <v>0</v>
      </c>
      <c r="AB19" s="73">
        <f t="shared" ref="AB19:AB36" si="31">AA19*AB10</f>
        <v>0</v>
      </c>
      <c r="AC19" s="31">
        <v>0</v>
      </c>
      <c r="AD19" s="73">
        <f t="shared" ref="AD19:AD36" si="32">AC19*AD10</f>
        <v>0</v>
      </c>
      <c r="AE19" s="31">
        <v>0</v>
      </c>
      <c r="AF19" s="73">
        <f t="shared" ref="AF19:AF36" si="33">AE19*AF10</f>
        <v>0</v>
      </c>
      <c r="AG19" s="93">
        <f t="shared" ref="AG19:AG36" si="34">V19+X19+Z19+AB19+AD19+AF19</f>
        <v>0</v>
      </c>
      <c r="AH19" s="31">
        <v>0</v>
      </c>
      <c r="AI19" s="101">
        <f t="shared" ref="AI19:AI36" si="35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6" si="36">(M19-L19)/100*50</f>
        <v>7.0499999999999989</v>
      </c>
      <c r="AP19" s="94">
        <f t="shared" ref="AP19:AP36" si="37">(M19-L19)/100*35</f>
        <v>4.9349999999999996</v>
      </c>
      <c r="AQ19" s="99">
        <f t="shared" ref="AQ19:AQ36" si="38">(M19-L19)/100*27.5</f>
        <v>3.8774999999999995</v>
      </c>
      <c r="AR19" s="100">
        <f t="shared" ref="AR19:AR36" si="39">(M19-L19)/100*AR15+AQ19</f>
        <v>4.8136370699999995</v>
      </c>
      <c r="AS19" s="95">
        <f t="shared" ref="AS19:AS36" si="40">(M19-L19)/100*23.5</f>
        <v>3.3134999999999999</v>
      </c>
      <c r="AT19" s="40">
        <f t="shared" ref="AT19:AT36" si="41">(M19-L19)/100*AT15+AS19</f>
        <v>4.1134716779999998</v>
      </c>
      <c r="AU19" s="96">
        <f t="shared" ref="AU19:AU36" si="42">(M19-L19)/100*20.5</f>
        <v>2.8904999999999998</v>
      </c>
      <c r="AV19" s="96">
        <f t="shared" ref="AV19:AV36" si="43">(M19-L19)/100*AV15+AU19</f>
        <v>3.5883476339999998</v>
      </c>
      <c r="AW19" s="39">
        <f t="shared" ref="AW19:AW36" si="44">(M19-L19)/100*16.4</f>
        <v>2.3123999999999998</v>
      </c>
      <c r="AX19" s="39">
        <f t="shared" ref="AX19:AX36" si="45">(M19-L19)/100*AX15+AW19</f>
        <v>2.8706781071999998</v>
      </c>
      <c r="AY19" s="43">
        <f t="shared" ref="AY19:AY36" si="46">(M19-L19)/100*10</f>
        <v>1.41</v>
      </c>
      <c r="AZ19" s="42">
        <f t="shared" ref="AZ19:AZ36" si="47">(M19-L19)/100*5</f>
        <v>0.70499999999999996</v>
      </c>
      <c r="BA19" s="44">
        <f t="shared" ref="BA19:BA36" si="48">(M19-L19)/100*3</f>
        <v>0.42299999999999993</v>
      </c>
      <c r="BB19" s="47">
        <f t="shared" ref="BB19:BB36" si="49">(M19-L19)/100*BB15</f>
        <v>0</v>
      </c>
      <c r="BC19" s="49">
        <f t="shared" ref="BC19:BC36" si="50">(M19-L19)/100*2</f>
        <v>0.28199999999999997</v>
      </c>
      <c r="BD19" s="50">
        <f t="shared" ref="BD19:BD36" si="51">(M19-L19)/100*1</f>
        <v>0.14099999999999999</v>
      </c>
      <c r="BE19" s="51">
        <f t="shared" ref="BE19:BE36" si="52">(M19-L19)/100*1</f>
        <v>0.14099999999999999</v>
      </c>
      <c r="BF19" s="52">
        <f t="shared" ref="BF19:BF36" si="53">(M19-L19)/100*2</f>
        <v>0.28199999999999997</v>
      </c>
      <c r="BG19" s="53">
        <f t="shared" ref="BG19:BG36" si="54">(M19-L19)/100*3</f>
        <v>0.42299999999999993</v>
      </c>
      <c r="BH19" s="5"/>
    </row>
    <row r="20" spans="1:60" s="12" customFormat="1" ht="25.15" customHeight="1" x14ac:dyDescent="0.25">
      <c r="A20" s="58" t="s">
        <v>77</v>
      </c>
      <c r="B20" s="28">
        <v>2</v>
      </c>
      <c r="C20" s="28">
        <f>X20</f>
        <v>0</v>
      </c>
      <c r="D20" s="28">
        <f>Z20</f>
        <v>0</v>
      </c>
      <c r="E20" s="28">
        <f>AB20</f>
        <v>0</v>
      </c>
      <c r="F20" s="28">
        <f>AD20</f>
        <v>0</v>
      </c>
      <c r="G20" s="28">
        <f>AF20</f>
        <v>0</v>
      </c>
      <c r="H20" s="28">
        <v>5.9</v>
      </c>
      <c r="I20" s="82">
        <f>AJ20</f>
        <v>0</v>
      </c>
      <c r="J20" s="81">
        <f>AK20</f>
        <v>0</v>
      </c>
      <c r="K20" s="82">
        <v>6</v>
      </c>
      <c r="L20" s="29">
        <v>2.78</v>
      </c>
      <c r="M20" s="30">
        <f>SUM(B20:L20)</f>
        <v>16.68</v>
      </c>
      <c r="N20" s="116">
        <v>11</v>
      </c>
      <c r="O20" s="6"/>
      <c r="P20" s="138"/>
      <c r="Q20" s="21"/>
      <c r="R20" s="102"/>
      <c r="S20" s="108"/>
      <c r="T20" s="107"/>
      <c r="U20" s="31">
        <v>0</v>
      </c>
      <c r="V20" s="79">
        <f t="shared" si="28"/>
        <v>0</v>
      </c>
      <c r="W20" s="31">
        <v>0</v>
      </c>
      <c r="X20" s="73">
        <f t="shared" si="29"/>
        <v>0</v>
      </c>
      <c r="Y20" s="31">
        <v>0</v>
      </c>
      <c r="Z20" s="73">
        <f t="shared" si="30"/>
        <v>0</v>
      </c>
      <c r="AA20" s="31">
        <v>0</v>
      </c>
      <c r="AB20" s="73">
        <f t="shared" si="31"/>
        <v>0</v>
      </c>
      <c r="AC20" s="31">
        <v>0</v>
      </c>
      <c r="AD20" s="73">
        <f t="shared" si="32"/>
        <v>0</v>
      </c>
      <c r="AE20" s="31">
        <v>0</v>
      </c>
      <c r="AF20" s="73">
        <f t="shared" si="33"/>
        <v>0</v>
      </c>
      <c r="AG20" s="93">
        <f t="shared" si="34"/>
        <v>0</v>
      </c>
      <c r="AH20" s="31">
        <v>0</v>
      </c>
      <c r="AI20" s="101">
        <f t="shared" si="35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6"/>
        <v>6.9500000000000011</v>
      </c>
      <c r="AP20" s="94">
        <f t="shared" si="37"/>
        <v>4.8650000000000002</v>
      </c>
      <c r="AQ20" s="99">
        <f t="shared" si="38"/>
        <v>3.8225000000000002</v>
      </c>
      <c r="AR20" s="100">
        <f t="shared" si="39"/>
        <v>4.7011627850000002</v>
      </c>
      <c r="AS20" s="95">
        <f t="shared" si="40"/>
        <v>3.2665000000000002</v>
      </c>
      <c r="AT20" s="40">
        <f t="shared" si="41"/>
        <v>4.0173572890000004</v>
      </c>
      <c r="AU20" s="96">
        <f t="shared" si="42"/>
        <v>2.8495000000000004</v>
      </c>
      <c r="AV20" s="96">
        <f t="shared" si="43"/>
        <v>3.5045031670000006</v>
      </c>
      <c r="AW20" s="39">
        <f t="shared" si="44"/>
        <v>2.2795999999999998</v>
      </c>
      <c r="AX20" s="39">
        <f t="shared" si="45"/>
        <v>2.8036025335999999</v>
      </c>
      <c r="AY20" s="43">
        <f t="shared" si="46"/>
        <v>1.3900000000000001</v>
      </c>
      <c r="AZ20" s="42">
        <f t="shared" si="47"/>
        <v>0.69500000000000006</v>
      </c>
      <c r="BA20" s="44">
        <f t="shared" si="48"/>
        <v>0.41700000000000004</v>
      </c>
      <c r="BB20" s="47">
        <f t="shared" si="49"/>
        <v>0</v>
      </c>
      <c r="BC20" s="49">
        <f t="shared" si="50"/>
        <v>0.27800000000000002</v>
      </c>
      <c r="BD20" s="50">
        <f t="shared" si="51"/>
        <v>0.13900000000000001</v>
      </c>
      <c r="BE20" s="51">
        <f t="shared" si="52"/>
        <v>0.13900000000000001</v>
      </c>
      <c r="BF20" s="52">
        <f t="shared" si="53"/>
        <v>0.27800000000000002</v>
      </c>
      <c r="BG20" s="53">
        <f t="shared" si="54"/>
        <v>0.41700000000000004</v>
      </c>
      <c r="BH20" s="5"/>
    </row>
    <row r="21" spans="1:60" s="12" customFormat="1" ht="25.15" customHeight="1" x14ac:dyDescent="0.25">
      <c r="A21" s="58" t="s">
        <v>92</v>
      </c>
      <c r="B21" s="28">
        <v>1.2</v>
      </c>
      <c r="C21" s="28">
        <f>X21</f>
        <v>0</v>
      </c>
      <c r="D21" s="28">
        <f>Z21</f>
        <v>0</v>
      </c>
      <c r="E21" s="28">
        <v>11.25</v>
      </c>
      <c r="F21" s="28">
        <f>AD21</f>
        <v>0</v>
      </c>
      <c r="G21" s="28">
        <f>AF21</f>
        <v>0</v>
      </c>
      <c r="H21" s="28">
        <v>0.8</v>
      </c>
      <c r="I21" s="82">
        <f>AJ21</f>
        <v>0</v>
      </c>
      <c r="J21" s="81">
        <f>AK21</f>
        <v>0</v>
      </c>
      <c r="K21" s="82">
        <f>AL21</f>
        <v>0</v>
      </c>
      <c r="L21" s="29">
        <f>AM21</f>
        <v>0</v>
      </c>
      <c r="M21" s="30">
        <f>SUM(B21:L21)</f>
        <v>13.25</v>
      </c>
      <c r="N21" s="116">
        <v>12</v>
      </c>
      <c r="O21" s="6"/>
      <c r="P21" s="138"/>
      <c r="Q21" s="21"/>
      <c r="R21" s="102"/>
      <c r="S21" s="108"/>
      <c r="T21" s="107"/>
      <c r="U21" s="31">
        <v>0</v>
      </c>
      <c r="V21" s="79">
        <f t="shared" si="28"/>
        <v>0</v>
      </c>
      <c r="W21" s="31">
        <v>0</v>
      </c>
      <c r="X21" s="73">
        <f t="shared" si="29"/>
        <v>0</v>
      </c>
      <c r="Y21" s="31">
        <v>0</v>
      </c>
      <c r="Z21" s="73">
        <f t="shared" si="30"/>
        <v>0</v>
      </c>
      <c r="AA21" s="31">
        <v>0</v>
      </c>
      <c r="AB21" s="73">
        <f t="shared" si="31"/>
        <v>0</v>
      </c>
      <c r="AC21" s="31">
        <v>0</v>
      </c>
      <c r="AD21" s="73">
        <f t="shared" si="32"/>
        <v>0</v>
      </c>
      <c r="AE21" s="31">
        <v>0</v>
      </c>
      <c r="AF21" s="73">
        <f t="shared" si="33"/>
        <v>0</v>
      </c>
      <c r="AG21" s="93">
        <f t="shared" si="34"/>
        <v>0</v>
      </c>
      <c r="AH21" s="31">
        <v>0</v>
      </c>
      <c r="AI21" s="101">
        <f t="shared" si="35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6"/>
        <v>6.625</v>
      </c>
      <c r="AP21" s="94">
        <f t="shared" si="37"/>
        <v>4.6375000000000002</v>
      </c>
      <c r="AQ21" s="99">
        <f t="shared" si="38"/>
        <v>3.6437500000000003</v>
      </c>
      <c r="AR21" s="100">
        <f t="shared" si="39"/>
        <v>4.3790077375000003</v>
      </c>
      <c r="AS21" s="95">
        <f t="shared" si="40"/>
        <v>3.11375</v>
      </c>
      <c r="AT21" s="40">
        <f t="shared" si="41"/>
        <v>3.7420611575000002</v>
      </c>
      <c r="AU21" s="96">
        <f t="shared" si="42"/>
        <v>2.7162500000000001</v>
      </c>
      <c r="AV21" s="96">
        <f t="shared" si="43"/>
        <v>3.2643512225000002</v>
      </c>
      <c r="AW21" s="39">
        <f t="shared" si="44"/>
        <v>2.173</v>
      </c>
      <c r="AX21" s="39">
        <f t="shared" si="45"/>
        <v>2.6114809780000003</v>
      </c>
      <c r="AY21" s="43">
        <f t="shared" si="46"/>
        <v>1.3250000000000002</v>
      </c>
      <c r="AZ21" s="42">
        <f t="shared" si="47"/>
        <v>0.66250000000000009</v>
      </c>
      <c r="BA21" s="44">
        <f t="shared" si="48"/>
        <v>0.39750000000000002</v>
      </c>
      <c r="BB21" s="47">
        <f t="shared" si="49"/>
        <v>0</v>
      </c>
      <c r="BC21" s="49">
        <f t="shared" si="50"/>
        <v>0.26500000000000001</v>
      </c>
      <c r="BD21" s="50">
        <f t="shared" si="51"/>
        <v>0.13250000000000001</v>
      </c>
      <c r="BE21" s="51">
        <f t="shared" si="52"/>
        <v>0.13250000000000001</v>
      </c>
      <c r="BF21" s="52">
        <f t="shared" si="53"/>
        <v>0.26500000000000001</v>
      </c>
      <c r="BG21" s="53">
        <f t="shared" si="54"/>
        <v>0.39750000000000002</v>
      </c>
      <c r="BH21" s="5"/>
    </row>
    <row r="22" spans="1:60" s="12" customFormat="1" ht="25.15" customHeight="1" x14ac:dyDescent="0.25">
      <c r="A22" s="58" t="s">
        <v>89</v>
      </c>
      <c r="B22" s="28">
        <v>2.4</v>
      </c>
      <c r="C22" s="28">
        <v>3</v>
      </c>
      <c r="D22" s="28">
        <f t="shared" si="0"/>
        <v>0</v>
      </c>
      <c r="E22" s="28">
        <f>AB22</f>
        <v>0</v>
      </c>
      <c r="F22" s="28">
        <f t="shared" si="26"/>
        <v>0</v>
      </c>
      <c r="G22" s="28">
        <v>1.8</v>
      </c>
      <c r="H22" s="28">
        <v>6</v>
      </c>
      <c r="I22" s="82">
        <f t="shared" si="5"/>
        <v>0</v>
      </c>
      <c r="J22" s="81">
        <f t="shared" ref="J19:J36" si="55">AK22</f>
        <v>0</v>
      </c>
      <c r="K22" s="82">
        <f t="shared" ref="K20:K36" si="56">AL22</f>
        <v>0</v>
      </c>
      <c r="L22" s="29">
        <f>AM22</f>
        <v>0</v>
      </c>
      <c r="M22" s="30">
        <f t="shared" si="3"/>
        <v>13.2</v>
      </c>
      <c r="N22" s="116">
        <v>13</v>
      </c>
      <c r="O22" s="6"/>
      <c r="P22" s="138"/>
      <c r="Q22" s="21"/>
      <c r="R22" s="102"/>
      <c r="S22" s="108"/>
      <c r="T22" s="107"/>
      <c r="U22" s="31">
        <v>0</v>
      </c>
      <c r="V22" s="79">
        <f t="shared" si="28"/>
        <v>0</v>
      </c>
      <c r="W22" s="31">
        <v>0</v>
      </c>
      <c r="X22" s="73">
        <f t="shared" si="29"/>
        <v>0</v>
      </c>
      <c r="Y22" s="31">
        <v>0</v>
      </c>
      <c r="Z22" s="73">
        <f t="shared" si="30"/>
        <v>0</v>
      </c>
      <c r="AA22" s="31">
        <v>0</v>
      </c>
      <c r="AB22" s="73">
        <f t="shared" si="31"/>
        <v>0</v>
      </c>
      <c r="AC22" s="31">
        <v>0</v>
      </c>
      <c r="AD22" s="73">
        <f t="shared" si="32"/>
        <v>0</v>
      </c>
      <c r="AE22" s="31">
        <v>0</v>
      </c>
      <c r="AF22" s="73">
        <f t="shared" si="33"/>
        <v>0</v>
      </c>
      <c r="AG22" s="93">
        <f t="shared" si="34"/>
        <v>0</v>
      </c>
      <c r="AH22" s="31">
        <v>0</v>
      </c>
      <c r="AI22" s="101">
        <f t="shared" si="35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6"/>
        <v>6.6000000000000005</v>
      </c>
      <c r="AP22" s="94">
        <f t="shared" si="37"/>
        <v>4.62</v>
      </c>
      <c r="AQ22" s="99">
        <f t="shared" si="38"/>
        <v>3.6300000000000003</v>
      </c>
      <c r="AR22" s="100">
        <f t="shared" si="39"/>
        <v>4.3538407289850003</v>
      </c>
      <c r="AS22" s="95">
        <f t="shared" si="40"/>
        <v>3.1020000000000003</v>
      </c>
      <c r="AT22" s="40">
        <f t="shared" si="41"/>
        <v>3.7205548047690002</v>
      </c>
      <c r="AU22" s="96">
        <f t="shared" si="42"/>
        <v>2.706</v>
      </c>
      <c r="AV22" s="96">
        <f t="shared" si="43"/>
        <v>3.2455903616069999</v>
      </c>
      <c r="AW22" s="39">
        <f t="shared" si="44"/>
        <v>2.1648000000000001</v>
      </c>
      <c r="AX22" s="39">
        <f t="shared" si="45"/>
        <v>2.5964722892855998</v>
      </c>
      <c r="AY22" s="43">
        <f t="shared" si="46"/>
        <v>1.32</v>
      </c>
      <c r="AZ22" s="42">
        <f t="shared" si="47"/>
        <v>0.66</v>
      </c>
      <c r="BA22" s="44">
        <f t="shared" si="48"/>
        <v>0.39600000000000002</v>
      </c>
      <c r="BB22" s="47">
        <f t="shared" si="49"/>
        <v>0</v>
      </c>
      <c r="BC22" s="49">
        <f t="shared" si="50"/>
        <v>0.26400000000000001</v>
      </c>
      <c r="BD22" s="50">
        <f t="shared" si="51"/>
        <v>0.13200000000000001</v>
      </c>
      <c r="BE22" s="51">
        <f t="shared" si="52"/>
        <v>0.13200000000000001</v>
      </c>
      <c r="BF22" s="52">
        <f t="shared" si="53"/>
        <v>0.26400000000000001</v>
      </c>
      <c r="BG22" s="53">
        <f t="shared" si="54"/>
        <v>0.39600000000000002</v>
      </c>
      <c r="BH22" s="5"/>
    </row>
    <row r="23" spans="1:60" s="12" customFormat="1" ht="25.15" customHeight="1" x14ac:dyDescent="0.25">
      <c r="A23" s="58" t="s">
        <v>76</v>
      </c>
      <c r="B23" s="28">
        <v>10</v>
      </c>
      <c r="C23" s="28">
        <f>X23</f>
        <v>0</v>
      </c>
      <c r="D23" s="28">
        <f t="shared" si="0"/>
        <v>0</v>
      </c>
      <c r="E23" s="28">
        <f>AB23</f>
        <v>0</v>
      </c>
      <c r="F23" s="28">
        <f t="shared" si="26"/>
        <v>0</v>
      </c>
      <c r="G23" s="28">
        <f t="shared" ref="G23:G28" si="57">AF23</f>
        <v>0</v>
      </c>
      <c r="H23" s="28">
        <v>1.1000000000000001</v>
      </c>
      <c r="I23" s="82">
        <f t="shared" si="5"/>
        <v>0</v>
      </c>
      <c r="J23" s="81">
        <f t="shared" si="55"/>
        <v>0</v>
      </c>
      <c r="K23" s="82">
        <f t="shared" si="56"/>
        <v>0</v>
      </c>
      <c r="L23" s="29">
        <v>2.04</v>
      </c>
      <c r="M23" s="30">
        <f t="shared" si="3"/>
        <v>13.14</v>
      </c>
      <c r="N23" s="116">
        <v>14</v>
      </c>
      <c r="O23" s="6"/>
      <c r="P23" s="138"/>
      <c r="Q23" s="21"/>
      <c r="R23" s="102"/>
      <c r="S23" s="108"/>
      <c r="T23" s="107"/>
      <c r="U23" s="31">
        <v>0</v>
      </c>
      <c r="V23" s="79">
        <f t="shared" si="28"/>
        <v>0</v>
      </c>
      <c r="W23" s="31">
        <v>0</v>
      </c>
      <c r="X23" s="73">
        <f t="shared" si="29"/>
        <v>0</v>
      </c>
      <c r="Y23" s="31">
        <v>0</v>
      </c>
      <c r="Z23" s="73">
        <f t="shared" si="30"/>
        <v>0</v>
      </c>
      <c r="AA23" s="31">
        <v>0</v>
      </c>
      <c r="AB23" s="73">
        <f t="shared" si="31"/>
        <v>0</v>
      </c>
      <c r="AC23" s="31">
        <v>0</v>
      </c>
      <c r="AD23" s="73">
        <f t="shared" si="32"/>
        <v>0</v>
      </c>
      <c r="AE23" s="31">
        <v>0</v>
      </c>
      <c r="AF23" s="73">
        <f t="shared" si="33"/>
        <v>0</v>
      </c>
      <c r="AG23" s="93">
        <f t="shared" si="34"/>
        <v>0</v>
      </c>
      <c r="AH23" s="31">
        <v>0</v>
      </c>
      <c r="AI23" s="101">
        <f t="shared" si="35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6"/>
        <v>5.5500000000000007</v>
      </c>
      <c r="AP23" s="94">
        <f t="shared" si="37"/>
        <v>3.8850000000000007</v>
      </c>
      <c r="AQ23" s="99">
        <f t="shared" si="38"/>
        <v>3.0525000000000002</v>
      </c>
      <c r="AR23" s="100">
        <f t="shared" si="39"/>
        <v>3.5868137147700003</v>
      </c>
      <c r="AS23" s="95">
        <f t="shared" si="40"/>
        <v>2.6085000000000003</v>
      </c>
      <c r="AT23" s="40">
        <f t="shared" si="41"/>
        <v>3.0650953562580003</v>
      </c>
      <c r="AU23" s="96">
        <f t="shared" si="42"/>
        <v>2.2755000000000005</v>
      </c>
      <c r="AV23" s="96">
        <f t="shared" si="43"/>
        <v>2.6738065873740005</v>
      </c>
      <c r="AW23" s="39">
        <f t="shared" si="44"/>
        <v>1.8204</v>
      </c>
      <c r="AX23" s="39">
        <f t="shared" si="45"/>
        <v>2.1390452698992002</v>
      </c>
      <c r="AY23" s="43">
        <f t="shared" si="46"/>
        <v>1.1100000000000001</v>
      </c>
      <c r="AZ23" s="42">
        <f t="shared" si="47"/>
        <v>0.55500000000000005</v>
      </c>
      <c r="BA23" s="44">
        <f t="shared" si="48"/>
        <v>0.33300000000000007</v>
      </c>
      <c r="BB23" s="47">
        <f t="shared" si="49"/>
        <v>0</v>
      </c>
      <c r="BC23" s="49">
        <f t="shared" si="50"/>
        <v>0.22200000000000003</v>
      </c>
      <c r="BD23" s="50">
        <f t="shared" si="51"/>
        <v>0.11100000000000002</v>
      </c>
      <c r="BE23" s="51">
        <f t="shared" si="52"/>
        <v>0.11100000000000002</v>
      </c>
      <c r="BF23" s="52">
        <f t="shared" si="53"/>
        <v>0.22200000000000003</v>
      </c>
      <c r="BG23" s="53">
        <f t="shared" si="54"/>
        <v>0.33300000000000007</v>
      </c>
      <c r="BH23" s="5"/>
    </row>
    <row r="24" spans="1:60" s="12" customFormat="1" ht="25.15" customHeight="1" x14ac:dyDescent="0.25">
      <c r="A24" s="58" t="s">
        <v>84</v>
      </c>
      <c r="B24" s="28">
        <v>11.6</v>
      </c>
      <c r="C24" s="28">
        <f>X24</f>
        <v>0</v>
      </c>
      <c r="D24" s="28">
        <f t="shared" si="0"/>
        <v>0</v>
      </c>
      <c r="E24" s="28">
        <f>AB24</f>
        <v>0</v>
      </c>
      <c r="F24" s="28">
        <f t="shared" si="26"/>
        <v>0</v>
      </c>
      <c r="G24" s="28">
        <f t="shared" si="57"/>
        <v>0</v>
      </c>
      <c r="H24" s="28">
        <v>1.3</v>
      </c>
      <c r="I24" s="82">
        <f t="shared" si="5"/>
        <v>0</v>
      </c>
      <c r="J24" s="81">
        <f t="shared" si="55"/>
        <v>0</v>
      </c>
      <c r="K24" s="82">
        <f t="shared" si="56"/>
        <v>0</v>
      </c>
      <c r="L24" s="29">
        <f>AM24</f>
        <v>0</v>
      </c>
      <c r="M24" s="30">
        <f t="shared" si="3"/>
        <v>12.9</v>
      </c>
      <c r="N24" s="116">
        <v>15</v>
      </c>
      <c r="O24" s="6"/>
      <c r="P24" s="138"/>
      <c r="Q24" s="21"/>
      <c r="R24" s="102"/>
      <c r="S24" s="108"/>
      <c r="T24" s="107"/>
      <c r="U24" s="31">
        <v>0</v>
      </c>
      <c r="V24" s="79">
        <f t="shared" si="28"/>
        <v>0</v>
      </c>
      <c r="W24" s="31">
        <v>0</v>
      </c>
      <c r="X24" s="73">
        <f t="shared" si="29"/>
        <v>0</v>
      </c>
      <c r="Y24" s="31">
        <v>0</v>
      </c>
      <c r="Z24" s="73">
        <f t="shared" si="30"/>
        <v>0</v>
      </c>
      <c r="AA24" s="31">
        <v>0</v>
      </c>
      <c r="AB24" s="73">
        <f t="shared" si="31"/>
        <v>0</v>
      </c>
      <c r="AC24" s="31">
        <v>0</v>
      </c>
      <c r="AD24" s="73">
        <f t="shared" si="32"/>
        <v>0</v>
      </c>
      <c r="AE24" s="31">
        <v>0</v>
      </c>
      <c r="AF24" s="73">
        <f t="shared" si="33"/>
        <v>0</v>
      </c>
      <c r="AG24" s="93">
        <f t="shared" si="34"/>
        <v>0</v>
      </c>
      <c r="AH24" s="31">
        <v>0</v>
      </c>
      <c r="AI24" s="101">
        <f t="shared" si="35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6"/>
        <v>6.45</v>
      </c>
      <c r="AP24" s="94">
        <f t="shared" si="37"/>
        <v>4.5150000000000006</v>
      </c>
      <c r="AQ24" s="99">
        <f t="shared" si="38"/>
        <v>3.5475000000000003</v>
      </c>
      <c r="AR24" s="100">
        <f t="shared" si="39"/>
        <v>4.1539499992650004</v>
      </c>
      <c r="AS24" s="95">
        <f t="shared" si="40"/>
        <v>3.0315000000000003</v>
      </c>
      <c r="AT24" s="40">
        <f t="shared" si="41"/>
        <v>3.5497390902810002</v>
      </c>
      <c r="AU24" s="96">
        <f t="shared" si="42"/>
        <v>2.6444999999999999</v>
      </c>
      <c r="AV24" s="96">
        <f t="shared" si="43"/>
        <v>3.0965809085429998</v>
      </c>
      <c r="AW24" s="39">
        <f t="shared" si="44"/>
        <v>2.1155999999999997</v>
      </c>
      <c r="AX24" s="39">
        <f t="shared" si="45"/>
        <v>2.4772647268343997</v>
      </c>
      <c r="AY24" s="43">
        <f t="shared" si="46"/>
        <v>1.29</v>
      </c>
      <c r="AZ24" s="42">
        <f t="shared" si="47"/>
        <v>0.64500000000000002</v>
      </c>
      <c r="BA24" s="44">
        <f t="shared" si="48"/>
        <v>0.38700000000000001</v>
      </c>
      <c r="BB24" s="47">
        <f t="shared" si="49"/>
        <v>0</v>
      </c>
      <c r="BC24" s="49">
        <f t="shared" si="50"/>
        <v>0.25800000000000001</v>
      </c>
      <c r="BD24" s="50">
        <f t="shared" si="51"/>
        <v>0.129</v>
      </c>
      <c r="BE24" s="51">
        <f t="shared" si="52"/>
        <v>0.129</v>
      </c>
      <c r="BF24" s="52">
        <f t="shared" si="53"/>
        <v>0.25800000000000001</v>
      </c>
      <c r="BG24" s="53">
        <f t="shared" si="54"/>
        <v>0.38700000000000001</v>
      </c>
      <c r="BH24" s="5"/>
    </row>
    <row r="25" spans="1:60" s="12" customFormat="1" ht="25.15" customHeight="1" x14ac:dyDescent="0.25">
      <c r="A25" s="58" t="s">
        <v>94</v>
      </c>
      <c r="B25" s="28">
        <f>V25</f>
        <v>0</v>
      </c>
      <c r="C25" s="28">
        <f>X25</f>
        <v>0</v>
      </c>
      <c r="D25" s="28">
        <f t="shared" si="0"/>
        <v>0</v>
      </c>
      <c r="E25" s="28">
        <v>11.25</v>
      </c>
      <c r="F25" s="28">
        <f t="shared" si="26"/>
        <v>0</v>
      </c>
      <c r="G25" s="28">
        <f t="shared" si="57"/>
        <v>0</v>
      </c>
      <c r="H25" s="28">
        <v>1.2</v>
      </c>
      <c r="I25" s="82">
        <f t="shared" si="5"/>
        <v>0</v>
      </c>
      <c r="J25" s="81">
        <f t="shared" si="55"/>
        <v>0</v>
      </c>
      <c r="K25" s="82">
        <f t="shared" si="56"/>
        <v>0</v>
      </c>
      <c r="L25" s="29">
        <f>AM25</f>
        <v>0</v>
      </c>
      <c r="M25" s="30">
        <f t="shared" si="3"/>
        <v>12.45</v>
      </c>
      <c r="N25" s="116">
        <v>16</v>
      </c>
      <c r="O25" s="6"/>
      <c r="P25" s="138"/>
      <c r="Q25" s="21"/>
      <c r="R25" s="102"/>
      <c r="S25" s="108"/>
      <c r="T25" s="107"/>
      <c r="U25" s="31">
        <v>0</v>
      </c>
      <c r="V25" s="79">
        <f t="shared" si="28"/>
        <v>0</v>
      </c>
      <c r="W25" s="31">
        <v>0</v>
      </c>
      <c r="X25" s="73">
        <f t="shared" si="29"/>
        <v>0</v>
      </c>
      <c r="Y25" s="31">
        <v>0</v>
      </c>
      <c r="Z25" s="73">
        <f t="shared" si="30"/>
        <v>0</v>
      </c>
      <c r="AA25" s="31">
        <v>0</v>
      </c>
      <c r="AB25" s="73">
        <f t="shared" si="31"/>
        <v>0</v>
      </c>
      <c r="AC25" s="31">
        <v>0</v>
      </c>
      <c r="AD25" s="73">
        <f t="shared" si="32"/>
        <v>0</v>
      </c>
      <c r="AE25" s="31">
        <v>0</v>
      </c>
      <c r="AF25" s="73">
        <f t="shared" si="33"/>
        <v>0</v>
      </c>
      <c r="AG25" s="93">
        <f t="shared" si="34"/>
        <v>0</v>
      </c>
      <c r="AH25" s="31">
        <v>0</v>
      </c>
      <c r="AI25" s="101">
        <f t="shared" si="35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6"/>
        <v>6.2249999999999996</v>
      </c>
      <c r="AP25" s="94">
        <f t="shared" si="37"/>
        <v>4.3574999999999999</v>
      </c>
      <c r="AQ25" s="99">
        <f t="shared" si="38"/>
        <v>3.4237500000000001</v>
      </c>
      <c r="AR25" s="100">
        <f t="shared" si="39"/>
        <v>3.9689364633187498</v>
      </c>
      <c r="AS25" s="95">
        <f t="shared" si="40"/>
        <v>2.9257499999999999</v>
      </c>
      <c r="AT25" s="40">
        <f t="shared" si="41"/>
        <v>3.3916366141087497</v>
      </c>
      <c r="AU25" s="96">
        <f t="shared" si="42"/>
        <v>2.5522499999999999</v>
      </c>
      <c r="AV25" s="96">
        <f t="shared" si="43"/>
        <v>2.9586617272012501</v>
      </c>
      <c r="AW25" s="39">
        <f t="shared" si="44"/>
        <v>2.0417999999999998</v>
      </c>
      <c r="AX25" s="39">
        <f t="shared" si="45"/>
        <v>2.366929381761</v>
      </c>
      <c r="AY25" s="43">
        <f t="shared" si="46"/>
        <v>1.2450000000000001</v>
      </c>
      <c r="AZ25" s="42">
        <f t="shared" si="47"/>
        <v>0.62250000000000005</v>
      </c>
      <c r="BA25" s="44">
        <f t="shared" si="48"/>
        <v>0.3735</v>
      </c>
      <c r="BB25" s="47">
        <f t="shared" si="49"/>
        <v>0</v>
      </c>
      <c r="BC25" s="49">
        <f t="shared" si="50"/>
        <v>0.249</v>
      </c>
      <c r="BD25" s="50">
        <f t="shared" si="51"/>
        <v>0.1245</v>
      </c>
      <c r="BE25" s="51">
        <f t="shared" si="52"/>
        <v>0.1245</v>
      </c>
      <c r="BF25" s="52">
        <f t="shared" si="53"/>
        <v>0.249</v>
      </c>
      <c r="BG25" s="53">
        <f t="shared" si="54"/>
        <v>0.3735</v>
      </c>
      <c r="BH25" s="5"/>
    </row>
    <row r="26" spans="1:60" s="12" customFormat="1" ht="25.15" customHeight="1" x14ac:dyDescent="0.25">
      <c r="A26" s="58" t="s">
        <v>90</v>
      </c>
      <c r="B26" s="28">
        <v>9.1999999999999993</v>
      </c>
      <c r="C26" s="28">
        <f>X26</f>
        <v>0</v>
      </c>
      <c r="D26" s="28">
        <f t="shared" si="0"/>
        <v>0</v>
      </c>
      <c r="E26" s="28">
        <f t="shared" ref="E26:E31" si="58">AB26</f>
        <v>0</v>
      </c>
      <c r="F26" s="28">
        <f t="shared" si="26"/>
        <v>0</v>
      </c>
      <c r="G26" s="28">
        <f t="shared" si="57"/>
        <v>0</v>
      </c>
      <c r="H26" s="28">
        <v>0.3</v>
      </c>
      <c r="I26" s="82">
        <f t="shared" si="5"/>
        <v>0</v>
      </c>
      <c r="J26" s="81">
        <f t="shared" si="55"/>
        <v>0</v>
      </c>
      <c r="K26" s="82">
        <f t="shared" si="56"/>
        <v>0</v>
      </c>
      <c r="L26" s="29">
        <v>2.31</v>
      </c>
      <c r="M26" s="30">
        <f t="shared" si="3"/>
        <v>11.81</v>
      </c>
      <c r="N26" s="116">
        <v>17</v>
      </c>
      <c r="O26" s="6"/>
      <c r="P26" s="138"/>
      <c r="Q26" s="21"/>
      <c r="R26" s="102"/>
      <c r="S26" s="108"/>
      <c r="T26" s="107"/>
      <c r="U26" s="31">
        <v>0</v>
      </c>
      <c r="V26" s="79">
        <f t="shared" si="28"/>
        <v>0</v>
      </c>
      <c r="W26" s="31">
        <v>0</v>
      </c>
      <c r="X26" s="73">
        <f t="shared" si="29"/>
        <v>0</v>
      </c>
      <c r="Y26" s="31">
        <v>0</v>
      </c>
      <c r="Z26" s="73">
        <f t="shared" si="30"/>
        <v>0</v>
      </c>
      <c r="AA26" s="31">
        <v>0</v>
      </c>
      <c r="AB26" s="73">
        <f t="shared" si="31"/>
        <v>0</v>
      </c>
      <c r="AC26" s="31">
        <v>0</v>
      </c>
      <c r="AD26" s="73">
        <f t="shared" si="32"/>
        <v>0</v>
      </c>
      <c r="AE26" s="31">
        <v>0</v>
      </c>
      <c r="AF26" s="73">
        <f t="shared" si="33"/>
        <v>0</v>
      </c>
      <c r="AG26" s="93">
        <f t="shared" si="34"/>
        <v>0</v>
      </c>
      <c r="AH26" s="31">
        <v>0</v>
      </c>
      <c r="AI26" s="101">
        <f t="shared" si="35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6"/>
        <v>4.75</v>
      </c>
      <c r="AP26" s="94">
        <f t="shared" si="37"/>
        <v>3.3250000000000002</v>
      </c>
      <c r="AQ26" s="99">
        <f t="shared" si="38"/>
        <v>2.6124999999999998</v>
      </c>
      <c r="AR26" s="100">
        <f t="shared" si="39"/>
        <v>3.0261148692535746</v>
      </c>
      <c r="AS26" s="95">
        <f t="shared" si="40"/>
        <v>2.2324999999999999</v>
      </c>
      <c r="AT26" s="40">
        <f t="shared" si="41"/>
        <v>2.585952706453055</v>
      </c>
      <c r="AU26" s="96">
        <f t="shared" si="42"/>
        <v>1.9475</v>
      </c>
      <c r="AV26" s="96">
        <f t="shared" si="43"/>
        <v>2.255831084352665</v>
      </c>
      <c r="AW26" s="39">
        <f t="shared" si="44"/>
        <v>1.5579999999999998</v>
      </c>
      <c r="AX26" s="39">
        <f t="shared" si="45"/>
        <v>1.8046648674821317</v>
      </c>
      <c r="AY26" s="43">
        <f t="shared" si="46"/>
        <v>0.95</v>
      </c>
      <c r="AZ26" s="42">
        <f t="shared" si="47"/>
        <v>0.47499999999999998</v>
      </c>
      <c r="BA26" s="44">
        <f t="shared" si="48"/>
        <v>0.28500000000000003</v>
      </c>
      <c r="BB26" s="47">
        <f t="shared" si="49"/>
        <v>0</v>
      </c>
      <c r="BC26" s="49">
        <f t="shared" si="50"/>
        <v>0.19</v>
      </c>
      <c r="BD26" s="50">
        <f t="shared" si="51"/>
        <v>9.5000000000000001E-2</v>
      </c>
      <c r="BE26" s="51">
        <f t="shared" si="52"/>
        <v>9.5000000000000001E-2</v>
      </c>
      <c r="BF26" s="52">
        <f t="shared" si="53"/>
        <v>0.19</v>
      </c>
      <c r="BG26" s="53">
        <f t="shared" si="54"/>
        <v>0.28500000000000003</v>
      </c>
      <c r="BH26" s="5"/>
    </row>
    <row r="27" spans="1:60" s="12" customFormat="1" ht="25.15" customHeight="1" x14ac:dyDescent="0.25">
      <c r="A27" s="58" t="s">
        <v>95</v>
      </c>
      <c r="B27" s="28">
        <v>11.2</v>
      </c>
      <c r="C27" s="28">
        <v>0.3</v>
      </c>
      <c r="D27" s="28">
        <f t="shared" si="0"/>
        <v>0</v>
      </c>
      <c r="E27" s="28">
        <f t="shared" si="58"/>
        <v>0</v>
      </c>
      <c r="F27" s="28">
        <f t="shared" si="26"/>
        <v>0</v>
      </c>
      <c r="G27" s="28">
        <f t="shared" si="57"/>
        <v>0</v>
      </c>
      <c r="H27" s="28">
        <f>AI27</f>
        <v>0</v>
      </c>
      <c r="I27" s="82">
        <f t="shared" si="5"/>
        <v>0</v>
      </c>
      <c r="J27" s="81">
        <f t="shared" si="55"/>
        <v>0</v>
      </c>
      <c r="K27" s="82">
        <f t="shared" si="56"/>
        <v>0</v>
      </c>
      <c r="L27" s="29">
        <f>AM27</f>
        <v>0</v>
      </c>
      <c r="M27" s="30">
        <f t="shared" si="3"/>
        <v>11.5</v>
      </c>
      <c r="N27" s="116">
        <v>18</v>
      </c>
      <c r="O27" s="6"/>
      <c r="P27" s="138"/>
      <c r="Q27" s="21"/>
      <c r="R27" s="102"/>
      <c r="S27" s="108"/>
      <c r="T27" s="107"/>
      <c r="U27" s="31">
        <v>0</v>
      </c>
      <c r="V27" s="79">
        <f t="shared" si="28"/>
        <v>0</v>
      </c>
      <c r="W27" s="31">
        <v>0</v>
      </c>
      <c r="X27" s="73">
        <f t="shared" si="29"/>
        <v>0</v>
      </c>
      <c r="Y27" s="31">
        <v>0</v>
      </c>
      <c r="Z27" s="73">
        <f t="shared" si="30"/>
        <v>0</v>
      </c>
      <c r="AA27" s="31">
        <v>0</v>
      </c>
      <c r="AB27" s="73">
        <f t="shared" si="31"/>
        <v>0</v>
      </c>
      <c r="AC27" s="31">
        <v>0</v>
      </c>
      <c r="AD27" s="73">
        <f t="shared" si="32"/>
        <v>0</v>
      </c>
      <c r="AE27" s="31">
        <v>0</v>
      </c>
      <c r="AF27" s="73">
        <f t="shared" si="33"/>
        <v>0</v>
      </c>
      <c r="AG27" s="93">
        <f t="shared" si="34"/>
        <v>0</v>
      </c>
      <c r="AH27" s="31">
        <v>0</v>
      </c>
      <c r="AI27" s="101">
        <f t="shared" si="35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6"/>
        <v>5.75</v>
      </c>
      <c r="AP27" s="94">
        <f t="shared" si="37"/>
        <v>4.0250000000000004</v>
      </c>
      <c r="AQ27" s="99">
        <f t="shared" si="38"/>
        <v>3.1625000000000001</v>
      </c>
      <c r="AR27" s="100">
        <f t="shared" si="39"/>
        <v>3.5749835771985503</v>
      </c>
      <c r="AS27" s="95">
        <f t="shared" si="40"/>
        <v>2.7025000000000001</v>
      </c>
      <c r="AT27" s="40">
        <f t="shared" si="41"/>
        <v>3.0549859659696703</v>
      </c>
      <c r="AU27" s="96">
        <f t="shared" si="42"/>
        <v>2.3574999999999999</v>
      </c>
      <c r="AV27" s="96">
        <f t="shared" si="43"/>
        <v>2.6649877575480101</v>
      </c>
      <c r="AW27" s="39">
        <f t="shared" si="44"/>
        <v>1.8859999999999999</v>
      </c>
      <c r="AX27" s="39">
        <f t="shared" si="45"/>
        <v>2.1319902060384077</v>
      </c>
      <c r="AY27" s="43">
        <f t="shared" si="46"/>
        <v>1.1500000000000001</v>
      </c>
      <c r="AZ27" s="42">
        <f t="shared" si="47"/>
        <v>0.57500000000000007</v>
      </c>
      <c r="BA27" s="44">
        <f t="shared" si="48"/>
        <v>0.34500000000000003</v>
      </c>
      <c r="BB27" s="47">
        <f t="shared" si="49"/>
        <v>0</v>
      </c>
      <c r="BC27" s="49">
        <f t="shared" si="50"/>
        <v>0.23</v>
      </c>
      <c r="BD27" s="50">
        <f t="shared" si="51"/>
        <v>0.115</v>
      </c>
      <c r="BE27" s="51">
        <f t="shared" si="52"/>
        <v>0.115</v>
      </c>
      <c r="BF27" s="52">
        <f t="shared" si="53"/>
        <v>0.23</v>
      </c>
      <c r="BG27" s="53">
        <f t="shared" si="54"/>
        <v>0.34500000000000003</v>
      </c>
      <c r="BH27" s="5"/>
    </row>
    <row r="28" spans="1:60" s="12" customFormat="1" ht="25.15" customHeight="1" x14ac:dyDescent="0.25">
      <c r="A28" s="58" t="s">
        <v>80</v>
      </c>
      <c r="B28" s="28">
        <v>8.4</v>
      </c>
      <c r="C28" s="28">
        <f>X28</f>
        <v>0</v>
      </c>
      <c r="D28" s="28">
        <f t="shared" si="0"/>
        <v>0</v>
      </c>
      <c r="E28" s="28">
        <f t="shared" si="58"/>
        <v>0</v>
      </c>
      <c r="F28" s="28">
        <f t="shared" si="26"/>
        <v>0</v>
      </c>
      <c r="G28" s="28">
        <f t="shared" si="57"/>
        <v>0</v>
      </c>
      <c r="H28" s="28">
        <v>2.9</v>
      </c>
      <c r="I28" s="82">
        <f t="shared" si="5"/>
        <v>0</v>
      </c>
      <c r="J28" s="81">
        <f t="shared" si="55"/>
        <v>0</v>
      </c>
      <c r="K28" s="82">
        <f t="shared" si="56"/>
        <v>0</v>
      </c>
      <c r="L28" s="29">
        <f>AM28</f>
        <v>0</v>
      </c>
      <c r="M28" s="30">
        <f t="shared" si="3"/>
        <v>11.3</v>
      </c>
      <c r="N28" s="116">
        <v>19</v>
      </c>
      <c r="O28" s="6"/>
      <c r="P28" s="138"/>
      <c r="Q28" s="21"/>
      <c r="R28" s="102"/>
      <c r="S28" s="108"/>
      <c r="T28" s="107"/>
      <c r="U28" s="31">
        <v>0</v>
      </c>
      <c r="V28" s="79">
        <f t="shared" si="28"/>
        <v>0</v>
      </c>
      <c r="W28" s="31">
        <v>0</v>
      </c>
      <c r="X28" s="73">
        <f t="shared" si="29"/>
        <v>0</v>
      </c>
      <c r="Y28" s="31">
        <v>0</v>
      </c>
      <c r="Z28" s="73">
        <f t="shared" si="30"/>
        <v>0</v>
      </c>
      <c r="AA28" s="31">
        <v>0</v>
      </c>
      <c r="AB28" s="73">
        <f t="shared" si="31"/>
        <v>0</v>
      </c>
      <c r="AC28" s="31">
        <v>0</v>
      </c>
      <c r="AD28" s="73">
        <f t="shared" si="32"/>
        <v>0</v>
      </c>
      <c r="AE28" s="31">
        <v>0</v>
      </c>
      <c r="AF28" s="73">
        <f t="shared" si="33"/>
        <v>0</v>
      </c>
      <c r="AG28" s="93">
        <f t="shared" si="34"/>
        <v>0</v>
      </c>
      <c r="AH28" s="31">
        <v>0</v>
      </c>
      <c r="AI28" s="101">
        <f t="shared" si="35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6"/>
        <v>5.65</v>
      </c>
      <c r="AP28" s="94">
        <f t="shared" si="37"/>
        <v>3.9550000000000001</v>
      </c>
      <c r="AQ28" s="99">
        <f t="shared" si="38"/>
        <v>3.1074999999999999</v>
      </c>
      <c r="AR28" s="100">
        <f t="shared" si="39"/>
        <v>3.5768963499169448</v>
      </c>
      <c r="AS28" s="95">
        <f t="shared" si="40"/>
        <v>2.6555</v>
      </c>
      <c r="AT28" s="40">
        <f t="shared" si="41"/>
        <v>3.0566205172017531</v>
      </c>
      <c r="AU28" s="96">
        <f t="shared" si="42"/>
        <v>2.3165</v>
      </c>
      <c r="AV28" s="96">
        <f t="shared" si="43"/>
        <v>2.6664136426653591</v>
      </c>
      <c r="AW28" s="39">
        <f t="shared" si="44"/>
        <v>1.8532</v>
      </c>
      <c r="AX28" s="39">
        <f t="shared" si="45"/>
        <v>2.1331309141322872</v>
      </c>
      <c r="AY28" s="43">
        <f t="shared" si="46"/>
        <v>1.1300000000000001</v>
      </c>
      <c r="AZ28" s="42">
        <f t="shared" si="47"/>
        <v>0.56500000000000006</v>
      </c>
      <c r="BA28" s="44">
        <f t="shared" si="48"/>
        <v>0.33900000000000002</v>
      </c>
      <c r="BB28" s="47">
        <f t="shared" si="49"/>
        <v>0</v>
      </c>
      <c r="BC28" s="49">
        <f t="shared" si="50"/>
        <v>0.22600000000000001</v>
      </c>
      <c r="BD28" s="50">
        <f t="shared" si="51"/>
        <v>0.113</v>
      </c>
      <c r="BE28" s="51">
        <f t="shared" si="52"/>
        <v>0.113</v>
      </c>
      <c r="BF28" s="52">
        <f t="shared" si="53"/>
        <v>0.22600000000000001</v>
      </c>
      <c r="BG28" s="53">
        <f t="shared" si="54"/>
        <v>0.33900000000000002</v>
      </c>
      <c r="BH28" s="5"/>
    </row>
    <row r="29" spans="1:60" s="12" customFormat="1" ht="25.15" customHeight="1" x14ac:dyDescent="0.25">
      <c r="A29" s="58" t="s">
        <v>83</v>
      </c>
      <c r="B29" s="28">
        <v>5.6</v>
      </c>
      <c r="C29" s="28">
        <f>X29</f>
        <v>0</v>
      </c>
      <c r="D29" s="28">
        <f t="shared" si="0"/>
        <v>0</v>
      </c>
      <c r="E29" s="28">
        <f t="shared" si="58"/>
        <v>0</v>
      </c>
      <c r="F29" s="28">
        <f t="shared" si="26"/>
        <v>0</v>
      </c>
      <c r="G29" s="28">
        <v>3.6</v>
      </c>
      <c r="H29" s="28">
        <v>1.1000000000000001</v>
      </c>
      <c r="I29" s="82">
        <f t="shared" si="5"/>
        <v>0</v>
      </c>
      <c r="J29" s="81">
        <f t="shared" si="55"/>
        <v>0</v>
      </c>
      <c r="K29" s="82">
        <f t="shared" si="56"/>
        <v>0</v>
      </c>
      <c r="L29" s="29">
        <f>AM29</f>
        <v>0</v>
      </c>
      <c r="M29" s="30">
        <f t="shared" si="3"/>
        <v>10.299999999999999</v>
      </c>
      <c r="N29" s="116">
        <v>20</v>
      </c>
      <c r="O29" s="6"/>
      <c r="P29" s="138"/>
      <c r="Q29" s="21"/>
      <c r="R29" s="102"/>
      <c r="S29" s="108"/>
      <c r="T29" s="107"/>
      <c r="U29" s="31">
        <v>0</v>
      </c>
      <c r="V29" s="79">
        <f t="shared" si="28"/>
        <v>0</v>
      </c>
      <c r="W29" s="31">
        <v>0</v>
      </c>
      <c r="X29" s="73">
        <f t="shared" si="29"/>
        <v>0</v>
      </c>
      <c r="Y29" s="31">
        <v>0</v>
      </c>
      <c r="Z29" s="73">
        <f t="shared" si="30"/>
        <v>0</v>
      </c>
      <c r="AA29" s="31">
        <v>0</v>
      </c>
      <c r="AB29" s="73">
        <f t="shared" si="31"/>
        <v>0</v>
      </c>
      <c r="AC29" s="31">
        <v>0</v>
      </c>
      <c r="AD29" s="73">
        <f t="shared" si="32"/>
        <v>0</v>
      </c>
      <c r="AE29" s="31">
        <v>0</v>
      </c>
      <c r="AF29" s="73">
        <f t="shared" si="33"/>
        <v>0</v>
      </c>
      <c r="AG29" s="93">
        <f t="shared" si="34"/>
        <v>0</v>
      </c>
      <c r="AH29" s="31">
        <v>0</v>
      </c>
      <c r="AI29" s="101">
        <f t="shared" si="35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6"/>
        <v>5.1499999999999995</v>
      </c>
      <c r="AP29" s="94">
        <f t="shared" si="37"/>
        <v>3.605</v>
      </c>
      <c r="AQ29" s="99">
        <f t="shared" si="38"/>
        <v>2.8325</v>
      </c>
      <c r="AR29" s="100">
        <f t="shared" si="39"/>
        <v>3.2413004557218312</v>
      </c>
      <c r="AS29" s="95">
        <f t="shared" si="40"/>
        <v>2.4204999999999997</v>
      </c>
      <c r="AT29" s="40">
        <f t="shared" si="41"/>
        <v>2.7698385712532008</v>
      </c>
      <c r="AU29" s="96">
        <f t="shared" si="42"/>
        <v>2.1114999999999999</v>
      </c>
      <c r="AV29" s="96">
        <f t="shared" si="43"/>
        <v>2.4162421579017286</v>
      </c>
      <c r="AW29" s="39">
        <f t="shared" si="44"/>
        <v>1.6891999999999998</v>
      </c>
      <c r="AX29" s="39">
        <f t="shared" si="45"/>
        <v>1.9329937263213828</v>
      </c>
      <c r="AY29" s="43">
        <f t="shared" si="46"/>
        <v>1.03</v>
      </c>
      <c r="AZ29" s="42">
        <f t="shared" si="47"/>
        <v>0.51500000000000001</v>
      </c>
      <c r="BA29" s="44">
        <f t="shared" si="48"/>
        <v>0.309</v>
      </c>
      <c r="BB29" s="47">
        <f t="shared" si="49"/>
        <v>0</v>
      </c>
      <c r="BC29" s="49">
        <f t="shared" si="50"/>
        <v>0.20599999999999999</v>
      </c>
      <c r="BD29" s="50">
        <f t="shared" si="51"/>
        <v>0.10299999999999999</v>
      </c>
      <c r="BE29" s="51">
        <f t="shared" si="52"/>
        <v>0.10299999999999999</v>
      </c>
      <c r="BF29" s="52">
        <f t="shared" si="53"/>
        <v>0.20599999999999999</v>
      </c>
      <c r="BG29" s="53">
        <f t="shared" si="54"/>
        <v>0.309</v>
      </c>
      <c r="BH29" s="5"/>
    </row>
    <row r="30" spans="1:60" s="12" customFormat="1" ht="25.15" customHeight="1" x14ac:dyDescent="0.25">
      <c r="A30" s="58" t="s">
        <v>82</v>
      </c>
      <c r="B30" s="28">
        <v>7.2</v>
      </c>
      <c r="C30" s="28">
        <f>X30</f>
        <v>0</v>
      </c>
      <c r="D30" s="28">
        <f t="shared" si="0"/>
        <v>0</v>
      </c>
      <c r="E30" s="28">
        <f t="shared" si="58"/>
        <v>0</v>
      </c>
      <c r="F30" s="28">
        <f t="shared" si="26"/>
        <v>0</v>
      </c>
      <c r="G30" s="28">
        <v>2.7</v>
      </c>
      <c r="H30" s="28">
        <f>AI30</f>
        <v>0</v>
      </c>
      <c r="I30" s="82">
        <f t="shared" si="5"/>
        <v>0</v>
      </c>
      <c r="J30" s="81">
        <f t="shared" si="55"/>
        <v>0</v>
      </c>
      <c r="K30" s="82">
        <f t="shared" si="56"/>
        <v>0</v>
      </c>
      <c r="L30" s="29">
        <f>AM30</f>
        <v>0</v>
      </c>
      <c r="M30" s="30">
        <f t="shared" si="3"/>
        <v>9.9</v>
      </c>
      <c r="N30" s="116">
        <v>21</v>
      </c>
      <c r="O30" s="6"/>
      <c r="P30" s="138"/>
      <c r="Q30" s="21"/>
      <c r="R30" s="102"/>
      <c r="S30" s="108"/>
      <c r="T30" s="107"/>
      <c r="U30" s="31">
        <v>0</v>
      </c>
      <c r="V30" s="79">
        <f t="shared" si="28"/>
        <v>0</v>
      </c>
      <c r="W30" s="31">
        <v>0</v>
      </c>
      <c r="X30" s="73">
        <f t="shared" si="29"/>
        <v>0</v>
      </c>
      <c r="Y30" s="31">
        <v>0</v>
      </c>
      <c r="Z30" s="73">
        <f t="shared" si="30"/>
        <v>0</v>
      </c>
      <c r="AA30" s="31">
        <v>0</v>
      </c>
      <c r="AB30" s="73">
        <f t="shared" si="31"/>
        <v>0</v>
      </c>
      <c r="AC30" s="31">
        <v>0</v>
      </c>
      <c r="AD30" s="73">
        <f t="shared" si="32"/>
        <v>0</v>
      </c>
      <c r="AE30" s="31">
        <v>0</v>
      </c>
      <c r="AF30" s="73">
        <f t="shared" si="33"/>
        <v>0</v>
      </c>
      <c r="AG30" s="93">
        <f t="shared" si="34"/>
        <v>0</v>
      </c>
      <c r="AH30" s="31">
        <v>0</v>
      </c>
      <c r="AI30" s="101">
        <f t="shared" si="35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6"/>
        <v>4.95</v>
      </c>
      <c r="AP30" s="94">
        <f t="shared" si="37"/>
        <v>3.4650000000000003</v>
      </c>
      <c r="AQ30" s="99">
        <f t="shared" si="38"/>
        <v>2.7225000000000001</v>
      </c>
      <c r="AR30" s="100">
        <f t="shared" si="39"/>
        <v>3.0220853720561038</v>
      </c>
      <c r="AS30" s="95">
        <f t="shared" si="40"/>
        <v>2.3265000000000002</v>
      </c>
      <c r="AT30" s="40">
        <f t="shared" si="41"/>
        <v>2.5825093179388525</v>
      </c>
      <c r="AU30" s="96">
        <f t="shared" si="42"/>
        <v>2.0295000000000001</v>
      </c>
      <c r="AV30" s="96">
        <f t="shared" si="43"/>
        <v>2.2528272773509137</v>
      </c>
      <c r="AW30" s="39">
        <f t="shared" si="44"/>
        <v>1.6235999999999999</v>
      </c>
      <c r="AX30" s="39">
        <f t="shared" si="45"/>
        <v>1.8022618218807309</v>
      </c>
      <c r="AY30" s="43">
        <f t="shared" si="46"/>
        <v>0.99</v>
      </c>
      <c r="AZ30" s="42">
        <f t="shared" si="47"/>
        <v>0.495</v>
      </c>
      <c r="BA30" s="44">
        <f t="shared" si="48"/>
        <v>0.29700000000000004</v>
      </c>
      <c r="BB30" s="47">
        <f t="shared" si="49"/>
        <v>0</v>
      </c>
      <c r="BC30" s="49">
        <f t="shared" si="50"/>
        <v>0.19800000000000001</v>
      </c>
      <c r="BD30" s="50">
        <f t="shared" si="51"/>
        <v>9.9000000000000005E-2</v>
      </c>
      <c r="BE30" s="51">
        <f t="shared" si="52"/>
        <v>9.9000000000000005E-2</v>
      </c>
      <c r="BF30" s="52">
        <f t="shared" si="53"/>
        <v>0.19800000000000001</v>
      </c>
      <c r="BG30" s="53">
        <f t="shared" si="54"/>
        <v>0.29700000000000004</v>
      </c>
      <c r="BH30" s="5"/>
    </row>
    <row r="31" spans="1:60" s="12" customFormat="1" ht="25.15" customHeight="1" x14ac:dyDescent="0.25">
      <c r="A31" s="117" t="s">
        <v>88</v>
      </c>
      <c r="B31" s="28">
        <v>2.8</v>
      </c>
      <c r="C31" s="28">
        <v>0.3</v>
      </c>
      <c r="D31" s="28">
        <f t="shared" si="0"/>
        <v>0</v>
      </c>
      <c r="E31" s="28">
        <f t="shared" si="58"/>
        <v>0</v>
      </c>
      <c r="F31" s="28">
        <f t="shared" si="26"/>
        <v>0</v>
      </c>
      <c r="G31" s="28">
        <f t="shared" ref="G31:G36" si="59">AF31</f>
        <v>0</v>
      </c>
      <c r="H31" s="28">
        <v>3.9</v>
      </c>
      <c r="I31" s="82">
        <f t="shared" si="5"/>
        <v>0</v>
      </c>
      <c r="J31" s="81">
        <f t="shared" si="55"/>
        <v>0</v>
      </c>
      <c r="K31" s="82">
        <f t="shared" si="56"/>
        <v>0</v>
      </c>
      <c r="L31" s="29">
        <v>1.74</v>
      </c>
      <c r="M31" s="30">
        <f t="shared" si="3"/>
        <v>8.74</v>
      </c>
      <c r="N31" s="116">
        <v>22</v>
      </c>
      <c r="O31" s="6"/>
      <c r="P31" s="138"/>
      <c r="Q31" s="21"/>
      <c r="R31" s="102"/>
      <c r="S31" s="108"/>
      <c r="T31" s="107"/>
      <c r="U31" s="31">
        <v>0</v>
      </c>
      <c r="V31" s="79">
        <f t="shared" si="28"/>
        <v>0</v>
      </c>
      <c r="W31" s="31">
        <v>0</v>
      </c>
      <c r="X31" s="73">
        <f t="shared" si="29"/>
        <v>0</v>
      </c>
      <c r="Y31" s="31">
        <v>0</v>
      </c>
      <c r="Z31" s="73">
        <f t="shared" si="30"/>
        <v>0</v>
      </c>
      <c r="AA31" s="31">
        <v>0</v>
      </c>
      <c r="AB31" s="73">
        <f t="shared" si="31"/>
        <v>0</v>
      </c>
      <c r="AC31" s="31">
        <v>0</v>
      </c>
      <c r="AD31" s="73">
        <f t="shared" si="32"/>
        <v>0</v>
      </c>
      <c r="AE31" s="31">
        <v>0</v>
      </c>
      <c r="AF31" s="73">
        <f t="shared" si="33"/>
        <v>0</v>
      </c>
      <c r="AG31" s="93">
        <f t="shared" si="34"/>
        <v>0</v>
      </c>
      <c r="AH31" s="31">
        <v>0</v>
      </c>
      <c r="AI31" s="101">
        <f t="shared" si="35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6"/>
        <v>3.5000000000000004</v>
      </c>
      <c r="AP31" s="94">
        <f t="shared" si="37"/>
        <v>2.4500000000000002</v>
      </c>
      <c r="AQ31" s="99">
        <f t="shared" si="38"/>
        <v>1.9250000000000003</v>
      </c>
      <c r="AR31" s="100">
        <f t="shared" si="39"/>
        <v>2.1752488504038987</v>
      </c>
      <c r="AS31" s="95">
        <f t="shared" si="40"/>
        <v>1.6450000000000002</v>
      </c>
      <c r="AT31" s="40">
        <f t="shared" si="41"/>
        <v>1.8588490176178771</v>
      </c>
      <c r="AU31" s="96">
        <f t="shared" si="42"/>
        <v>1.4350000000000001</v>
      </c>
      <c r="AV31" s="96">
        <f t="shared" si="43"/>
        <v>1.6215491430283608</v>
      </c>
      <c r="AW31" s="39">
        <f t="shared" si="44"/>
        <v>1.1479999999999999</v>
      </c>
      <c r="AX31" s="39">
        <f t="shared" si="45"/>
        <v>1.2972393144226886</v>
      </c>
      <c r="AY31" s="43">
        <f t="shared" si="46"/>
        <v>0.70000000000000007</v>
      </c>
      <c r="AZ31" s="42">
        <f t="shared" si="47"/>
        <v>0.35000000000000003</v>
      </c>
      <c r="BA31" s="44">
        <f t="shared" si="48"/>
        <v>0.21000000000000002</v>
      </c>
      <c r="BB31" s="47">
        <f t="shared" si="49"/>
        <v>0</v>
      </c>
      <c r="BC31" s="49">
        <f t="shared" si="50"/>
        <v>0.14000000000000001</v>
      </c>
      <c r="BD31" s="50">
        <f t="shared" si="51"/>
        <v>7.0000000000000007E-2</v>
      </c>
      <c r="BE31" s="51">
        <f t="shared" si="52"/>
        <v>7.0000000000000007E-2</v>
      </c>
      <c r="BF31" s="52">
        <f t="shared" si="53"/>
        <v>0.14000000000000001</v>
      </c>
      <c r="BG31" s="53">
        <f t="shared" si="54"/>
        <v>0.21000000000000002</v>
      </c>
      <c r="BH31" s="5"/>
    </row>
    <row r="32" spans="1:60" s="12" customFormat="1" ht="25.15" customHeight="1" x14ac:dyDescent="0.25">
      <c r="A32" s="58" t="s">
        <v>93</v>
      </c>
      <c r="B32" s="28">
        <v>2.4</v>
      </c>
      <c r="C32" s="28">
        <f>X32</f>
        <v>0</v>
      </c>
      <c r="D32" s="28">
        <f t="shared" si="0"/>
        <v>0</v>
      </c>
      <c r="E32" s="28">
        <v>2.25</v>
      </c>
      <c r="F32" s="28">
        <f t="shared" si="26"/>
        <v>0</v>
      </c>
      <c r="G32" s="28">
        <f t="shared" si="59"/>
        <v>0</v>
      </c>
      <c r="H32" s="28">
        <v>0.9</v>
      </c>
      <c r="I32" s="82">
        <f t="shared" si="5"/>
        <v>0</v>
      </c>
      <c r="J32" s="81">
        <f t="shared" si="55"/>
        <v>0</v>
      </c>
      <c r="K32" s="82">
        <f t="shared" si="56"/>
        <v>0</v>
      </c>
      <c r="L32" s="29">
        <f>AM32</f>
        <v>0</v>
      </c>
      <c r="M32" s="30">
        <f t="shared" si="3"/>
        <v>5.5500000000000007</v>
      </c>
      <c r="N32" s="116">
        <v>23</v>
      </c>
      <c r="O32" s="6"/>
      <c r="P32" s="138"/>
      <c r="Q32" s="21"/>
      <c r="R32" s="102"/>
      <c r="S32" s="108"/>
      <c r="T32" s="107"/>
      <c r="U32" s="31">
        <v>0</v>
      </c>
      <c r="V32" s="79">
        <f t="shared" si="28"/>
        <v>0</v>
      </c>
      <c r="W32" s="31">
        <v>0</v>
      </c>
      <c r="X32" s="73">
        <f t="shared" si="29"/>
        <v>0</v>
      </c>
      <c r="Y32" s="31">
        <v>0</v>
      </c>
      <c r="Z32" s="73">
        <f t="shared" si="30"/>
        <v>0</v>
      </c>
      <c r="AA32" s="31">
        <v>0</v>
      </c>
      <c r="AB32" s="73">
        <f t="shared" si="31"/>
        <v>0</v>
      </c>
      <c r="AC32" s="31">
        <v>0</v>
      </c>
      <c r="AD32" s="73">
        <f t="shared" si="32"/>
        <v>0</v>
      </c>
      <c r="AE32" s="31">
        <v>0</v>
      </c>
      <c r="AF32" s="73">
        <f t="shared" si="33"/>
        <v>0</v>
      </c>
      <c r="AG32" s="93">
        <f t="shared" si="34"/>
        <v>0</v>
      </c>
      <c r="AH32" s="31">
        <v>0</v>
      </c>
      <c r="AI32" s="101">
        <f t="shared" si="35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6"/>
        <v>2.7750000000000004</v>
      </c>
      <c r="AP32" s="94">
        <f t="shared" si="37"/>
        <v>1.9425000000000003</v>
      </c>
      <c r="AQ32" s="99">
        <f t="shared" si="38"/>
        <v>1.5262500000000001</v>
      </c>
      <c r="AR32" s="100">
        <f t="shared" si="39"/>
        <v>1.7247677474203906</v>
      </c>
      <c r="AS32" s="95">
        <f t="shared" si="40"/>
        <v>1.3042500000000001</v>
      </c>
      <c r="AT32" s="40">
        <f t="shared" si="41"/>
        <v>1.4738924387046974</v>
      </c>
      <c r="AU32" s="96">
        <f t="shared" si="42"/>
        <v>1.1377500000000003</v>
      </c>
      <c r="AV32" s="96">
        <f t="shared" si="43"/>
        <v>1.2857359571679277</v>
      </c>
      <c r="AW32" s="39">
        <f t="shared" si="44"/>
        <v>0.91020000000000001</v>
      </c>
      <c r="AX32" s="39">
        <f t="shared" si="45"/>
        <v>1.028588765734342</v>
      </c>
      <c r="AY32" s="43">
        <f t="shared" si="46"/>
        <v>0.55500000000000005</v>
      </c>
      <c r="AZ32" s="42">
        <f t="shared" si="47"/>
        <v>0.27750000000000002</v>
      </c>
      <c r="BA32" s="44">
        <f t="shared" si="48"/>
        <v>0.16650000000000004</v>
      </c>
      <c r="BB32" s="47">
        <f t="shared" si="49"/>
        <v>0</v>
      </c>
      <c r="BC32" s="49">
        <f t="shared" si="50"/>
        <v>0.11100000000000002</v>
      </c>
      <c r="BD32" s="50">
        <f t="shared" si="51"/>
        <v>5.5500000000000008E-2</v>
      </c>
      <c r="BE32" s="51">
        <f t="shared" si="52"/>
        <v>5.5500000000000008E-2</v>
      </c>
      <c r="BF32" s="52">
        <f t="shared" si="53"/>
        <v>0.11100000000000002</v>
      </c>
      <c r="BG32" s="53">
        <f t="shared" si="54"/>
        <v>0.16650000000000004</v>
      </c>
      <c r="BH32" s="5"/>
    </row>
    <row r="33" spans="1:60" s="12" customFormat="1" ht="25.15" customHeight="1" x14ac:dyDescent="0.25">
      <c r="A33" s="58" t="s">
        <v>79</v>
      </c>
      <c r="B33" s="28">
        <v>3.6</v>
      </c>
      <c r="C33" s="28">
        <f>X33</f>
        <v>0</v>
      </c>
      <c r="D33" s="28">
        <f t="shared" si="0"/>
        <v>0</v>
      </c>
      <c r="E33" s="28">
        <f>AB33</f>
        <v>0</v>
      </c>
      <c r="F33" s="28">
        <f t="shared" si="26"/>
        <v>0</v>
      </c>
      <c r="G33" s="28">
        <f t="shared" si="59"/>
        <v>0</v>
      </c>
      <c r="H33" s="28">
        <f>AI33</f>
        <v>0</v>
      </c>
      <c r="I33" s="82">
        <f t="shared" si="5"/>
        <v>0</v>
      </c>
      <c r="J33" s="81">
        <f t="shared" si="55"/>
        <v>0</v>
      </c>
      <c r="K33" s="82">
        <f t="shared" si="56"/>
        <v>0</v>
      </c>
      <c r="L33" s="29">
        <f>AM33</f>
        <v>0</v>
      </c>
      <c r="M33" s="30">
        <f t="shared" si="3"/>
        <v>3.6</v>
      </c>
      <c r="N33" s="116">
        <v>24</v>
      </c>
      <c r="O33" s="6"/>
      <c r="P33" s="138"/>
      <c r="Q33" s="21"/>
      <c r="R33" s="102"/>
      <c r="S33" s="108"/>
      <c r="T33" s="107"/>
      <c r="U33" s="31">
        <v>0</v>
      </c>
      <c r="V33" s="79">
        <f t="shared" si="28"/>
        <v>0</v>
      </c>
      <c r="W33" s="31">
        <v>0</v>
      </c>
      <c r="X33" s="73">
        <f t="shared" si="29"/>
        <v>0</v>
      </c>
      <c r="Y33" s="31">
        <v>0</v>
      </c>
      <c r="Z33" s="73">
        <f t="shared" si="30"/>
        <v>0</v>
      </c>
      <c r="AA33" s="31">
        <v>0</v>
      </c>
      <c r="AB33" s="73">
        <f t="shared" si="31"/>
        <v>0</v>
      </c>
      <c r="AC33" s="31">
        <v>0</v>
      </c>
      <c r="AD33" s="73">
        <f t="shared" si="32"/>
        <v>0</v>
      </c>
      <c r="AE33" s="31">
        <v>0</v>
      </c>
      <c r="AF33" s="73">
        <f t="shared" si="33"/>
        <v>0</v>
      </c>
      <c r="AG33" s="93">
        <f t="shared" si="34"/>
        <v>0</v>
      </c>
      <c r="AH33" s="31">
        <v>0</v>
      </c>
      <c r="AI33" s="101">
        <f t="shared" si="35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6"/>
        <v>1.8000000000000003</v>
      </c>
      <c r="AP33" s="94">
        <f t="shared" si="37"/>
        <v>1.2600000000000002</v>
      </c>
      <c r="AQ33" s="99">
        <f t="shared" si="38"/>
        <v>0.9900000000000001</v>
      </c>
      <c r="AR33" s="100">
        <f t="shared" si="39"/>
        <v>1.106686816405986</v>
      </c>
      <c r="AS33" s="95">
        <f t="shared" si="40"/>
        <v>0.84600000000000009</v>
      </c>
      <c r="AT33" s="40">
        <f t="shared" si="41"/>
        <v>0.94571418856511535</v>
      </c>
      <c r="AU33" s="96">
        <f t="shared" si="42"/>
        <v>0.7380000000000001</v>
      </c>
      <c r="AV33" s="96">
        <f t="shared" si="43"/>
        <v>0.82498471768446235</v>
      </c>
      <c r="AW33" s="39">
        <f t="shared" si="44"/>
        <v>0.59040000000000004</v>
      </c>
      <c r="AX33" s="39">
        <f t="shared" si="45"/>
        <v>0.65998777414756982</v>
      </c>
      <c r="AY33" s="43">
        <f t="shared" si="46"/>
        <v>0.36000000000000004</v>
      </c>
      <c r="AZ33" s="42">
        <f t="shared" si="47"/>
        <v>0.18000000000000002</v>
      </c>
      <c r="BA33" s="44">
        <f t="shared" si="48"/>
        <v>0.10800000000000001</v>
      </c>
      <c r="BB33" s="47">
        <f t="shared" si="49"/>
        <v>0</v>
      </c>
      <c r="BC33" s="49">
        <f t="shared" si="50"/>
        <v>7.2000000000000008E-2</v>
      </c>
      <c r="BD33" s="50">
        <f t="shared" si="51"/>
        <v>3.6000000000000004E-2</v>
      </c>
      <c r="BE33" s="51">
        <f t="shared" si="52"/>
        <v>3.6000000000000004E-2</v>
      </c>
      <c r="BF33" s="52">
        <f t="shared" si="53"/>
        <v>7.2000000000000008E-2</v>
      </c>
      <c r="BG33" s="53">
        <f t="shared" si="54"/>
        <v>0.10800000000000001</v>
      </c>
      <c r="BH33" s="5"/>
    </row>
    <row r="34" spans="1:60" s="12" customFormat="1" ht="25.15" customHeight="1" x14ac:dyDescent="0.25">
      <c r="A34" s="58" t="s">
        <v>73</v>
      </c>
      <c r="B34" s="28">
        <v>1.2</v>
      </c>
      <c r="C34" s="28">
        <f>X34</f>
        <v>0</v>
      </c>
      <c r="D34" s="28">
        <f t="shared" si="0"/>
        <v>0</v>
      </c>
      <c r="E34" s="28">
        <v>0.3</v>
      </c>
      <c r="F34" s="28">
        <f t="shared" si="26"/>
        <v>0</v>
      </c>
      <c r="G34" s="28">
        <f t="shared" si="59"/>
        <v>0</v>
      </c>
      <c r="H34" s="28">
        <f>AI34</f>
        <v>0</v>
      </c>
      <c r="I34" s="82">
        <f t="shared" si="5"/>
        <v>0</v>
      </c>
      <c r="J34" s="81">
        <f t="shared" si="55"/>
        <v>0</v>
      </c>
      <c r="K34" s="82">
        <f t="shared" si="56"/>
        <v>0</v>
      </c>
      <c r="L34" s="29">
        <f>AM34</f>
        <v>0</v>
      </c>
      <c r="M34" s="30">
        <f t="shared" si="3"/>
        <v>1.5</v>
      </c>
      <c r="N34" s="116">
        <v>25</v>
      </c>
      <c r="O34" s="6"/>
      <c r="P34" s="138"/>
      <c r="Q34" s="21"/>
      <c r="R34" s="102"/>
      <c r="S34" s="108"/>
      <c r="T34" s="107"/>
      <c r="U34" s="31">
        <v>0</v>
      </c>
      <c r="V34" s="79">
        <f t="shared" si="28"/>
        <v>0</v>
      </c>
      <c r="W34" s="31">
        <v>0</v>
      </c>
      <c r="X34" s="73">
        <f t="shared" si="29"/>
        <v>0</v>
      </c>
      <c r="Y34" s="31">
        <v>0</v>
      </c>
      <c r="Z34" s="73">
        <f t="shared" si="30"/>
        <v>0</v>
      </c>
      <c r="AA34" s="31">
        <v>0</v>
      </c>
      <c r="AB34" s="73">
        <f t="shared" si="31"/>
        <v>0</v>
      </c>
      <c r="AC34" s="31">
        <v>0</v>
      </c>
      <c r="AD34" s="73">
        <f t="shared" si="32"/>
        <v>0</v>
      </c>
      <c r="AE34" s="31">
        <v>0</v>
      </c>
      <c r="AF34" s="73">
        <f t="shared" si="33"/>
        <v>0</v>
      </c>
      <c r="AG34" s="93">
        <f t="shared" si="34"/>
        <v>0</v>
      </c>
      <c r="AH34" s="31">
        <v>0</v>
      </c>
      <c r="AI34" s="101">
        <f t="shared" si="35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6"/>
        <v>0.75</v>
      </c>
      <c r="AP34" s="94">
        <f t="shared" si="37"/>
        <v>0.52500000000000002</v>
      </c>
      <c r="AQ34" s="99">
        <f t="shared" si="38"/>
        <v>0.41249999999999998</v>
      </c>
      <c r="AR34" s="100">
        <f t="shared" si="39"/>
        <v>0.45783128058084155</v>
      </c>
      <c r="AS34" s="95">
        <f t="shared" si="40"/>
        <v>0.35249999999999998</v>
      </c>
      <c r="AT34" s="40">
        <f t="shared" si="41"/>
        <v>0.39123763976908277</v>
      </c>
      <c r="AU34" s="96">
        <f t="shared" si="42"/>
        <v>0.3075</v>
      </c>
      <c r="AV34" s="96">
        <f t="shared" si="43"/>
        <v>0.34129240916026371</v>
      </c>
      <c r="AW34" s="39">
        <f t="shared" si="44"/>
        <v>0.24599999999999997</v>
      </c>
      <c r="AX34" s="39">
        <f t="shared" si="45"/>
        <v>0.27303392732821091</v>
      </c>
      <c r="AY34" s="43">
        <f t="shared" si="46"/>
        <v>0.15</v>
      </c>
      <c r="AZ34" s="42">
        <f t="shared" si="47"/>
        <v>7.4999999999999997E-2</v>
      </c>
      <c r="BA34" s="44">
        <f t="shared" si="48"/>
        <v>4.4999999999999998E-2</v>
      </c>
      <c r="BB34" s="47">
        <f t="shared" si="49"/>
        <v>0</v>
      </c>
      <c r="BC34" s="49">
        <f t="shared" si="50"/>
        <v>0.03</v>
      </c>
      <c r="BD34" s="50">
        <f t="shared" si="51"/>
        <v>1.4999999999999999E-2</v>
      </c>
      <c r="BE34" s="51">
        <f t="shared" si="52"/>
        <v>1.4999999999999999E-2</v>
      </c>
      <c r="BF34" s="52">
        <f t="shared" si="53"/>
        <v>0.03</v>
      </c>
      <c r="BG34" s="53">
        <f t="shared" si="54"/>
        <v>4.4999999999999998E-2</v>
      </c>
      <c r="BH34" s="5"/>
    </row>
    <row r="35" spans="1:60" s="12" customFormat="1" ht="25.15" customHeight="1" x14ac:dyDescent="0.25">
      <c r="A35" s="58" t="s">
        <v>71</v>
      </c>
      <c r="B35" s="28">
        <v>0.8</v>
      </c>
      <c r="C35" s="28">
        <f>X35</f>
        <v>0</v>
      </c>
      <c r="D35" s="28">
        <f t="shared" si="0"/>
        <v>0</v>
      </c>
      <c r="E35" s="28">
        <f>AB35</f>
        <v>0</v>
      </c>
      <c r="F35" s="28">
        <f t="shared" si="26"/>
        <v>0</v>
      </c>
      <c r="G35" s="28">
        <f t="shared" si="59"/>
        <v>0</v>
      </c>
      <c r="H35" s="28">
        <v>0.1</v>
      </c>
      <c r="I35" s="82">
        <f t="shared" si="5"/>
        <v>0</v>
      </c>
      <c r="J35" s="81">
        <f t="shared" si="55"/>
        <v>0</v>
      </c>
      <c r="K35" s="82">
        <f t="shared" si="56"/>
        <v>0</v>
      </c>
      <c r="L35" s="29">
        <v>0.15</v>
      </c>
      <c r="M35" s="30">
        <f t="shared" si="3"/>
        <v>1.05</v>
      </c>
      <c r="N35" s="116">
        <v>26</v>
      </c>
      <c r="O35" s="6"/>
      <c r="P35" s="138"/>
      <c r="Q35" s="21"/>
      <c r="R35" s="102"/>
      <c r="S35" s="108"/>
      <c r="T35" s="107"/>
      <c r="U35" s="31">
        <v>0</v>
      </c>
      <c r="V35" s="79">
        <f t="shared" si="28"/>
        <v>0</v>
      </c>
      <c r="W35" s="31">
        <v>0</v>
      </c>
      <c r="X35" s="73">
        <f t="shared" si="29"/>
        <v>0</v>
      </c>
      <c r="Y35" s="31">
        <v>0</v>
      </c>
      <c r="Z35" s="73">
        <f t="shared" si="30"/>
        <v>0</v>
      </c>
      <c r="AA35" s="31">
        <v>0</v>
      </c>
      <c r="AB35" s="73">
        <f t="shared" si="31"/>
        <v>0</v>
      </c>
      <c r="AC35" s="31">
        <v>0</v>
      </c>
      <c r="AD35" s="73">
        <f t="shared" si="32"/>
        <v>0</v>
      </c>
      <c r="AE35" s="31">
        <v>0</v>
      </c>
      <c r="AF35" s="73">
        <f t="shared" si="33"/>
        <v>0</v>
      </c>
      <c r="AG35" s="93">
        <f t="shared" si="34"/>
        <v>0</v>
      </c>
      <c r="AH35" s="31">
        <v>0</v>
      </c>
      <c r="AI35" s="101">
        <f t="shared" si="35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6"/>
        <v>0.45000000000000007</v>
      </c>
      <c r="AP35" s="94">
        <f t="shared" si="37"/>
        <v>0.31500000000000006</v>
      </c>
      <c r="AQ35" s="99">
        <f t="shared" si="38"/>
        <v>0.24750000000000003</v>
      </c>
      <c r="AR35" s="100">
        <f t="shared" si="39"/>
        <v>0.26707723965363511</v>
      </c>
      <c r="AS35" s="95">
        <f t="shared" si="40"/>
        <v>0.21150000000000002</v>
      </c>
      <c r="AT35" s="40">
        <f t="shared" si="41"/>
        <v>0.22822964115856093</v>
      </c>
      <c r="AU35" s="96">
        <f t="shared" si="42"/>
        <v>0.18450000000000003</v>
      </c>
      <c r="AV35" s="96">
        <f t="shared" si="43"/>
        <v>0.19909394228725527</v>
      </c>
      <c r="AW35" s="39">
        <f t="shared" si="44"/>
        <v>0.14760000000000001</v>
      </c>
      <c r="AX35" s="39">
        <f t="shared" si="45"/>
        <v>0.1592751538298042</v>
      </c>
      <c r="AY35" s="43">
        <f t="shared" si="46"/>
        <v>9.0000000000000011E-2</v>
      </c>
      <c r="AZ35" s="42">
        <f t="shared" si="47"/>
        <v>4.5000000000000005E-2</v>
      </c>
      <c r="BA35" s="44">
        <f t="shared" si="48"/>
        <v>2.7000000000000003E-2</v>
      </c>
      <c r="BB35" s="47">
        <f t="shared" si="49"/>
        <v>0</v>
      </c>
      <c r="BC35" s="49">
        <f t="shared" si="50"/>
        <v>1.8000000000000002E-2</v>
      </c>
      <c r="BD35" s="50">
        <f t="shared" si="51"/>
        <v>9.0000000000000011E-3</v>
      </c>
      <c r="BE35" s="51">
        <f t="shared" si="52"/>
        <v>9.0000000000000011E-3</v>
      </c>
      <c r="BF35" s="52">
        <f t="shared" si="53"/>
        <v>1.8000000000000002E-2</v>
      </c>
      <c r="BG35" s="53">
        <f t="shared" si="54"/>
        <v>2.7000000000000003E-2</v>
      </c>
      <c r="BH35" s="5"/>
    </row>
    <row r="36" spans="1:60" s="12" customFormat="1" ht="25.15" customHeight="1" x14ac:dyDescent="0.25">
      <c r="A36" s="58" t="s">
        <v>72</v>
      </c>
      <c r="B36" s="28">
        <f>V36</f>
        <v>0</v>
      </c>
      <c r="C36" s="28">
        <f>X36</f>
        <v>0</v>
      </c>
      <c r="D36" s="28">
        <f t="shared" si="0"/>
        <v>0</v>
      </c>
      <c r="E36" s="28">
        <f>AB36</f>
        <v>0</v>
      </c>
      <c r="F36" s="28">
        <f t="shared" si="26"/>
        <v>0</v>
      </c>
      <c r="G36" s="28">
        <f t="shared" si="59"/>
        <v>0</v>
      </c>
      <c r="H36" s="28">
        <f>AI36</f>
        <v>0</v>
      </c>
      <c r="I36" s="82">
        <f t="shared" si="5"/>
        <v>0</v>
      </c>
      <c r="J36" s="81">
        <f t="shared" si="55"/>
        <v>0</v>
      </c>
      <c r="K36" s="82">
        <f t="shared" si="56"/>
        <v>0</v>
      </c>
      <c r="L36" s="29">
        <f>AM36</f>
        <v>0</v>
      </c>
      <c r="M36" s="30">
        <f t="shared" si="3"/>
        <v>0</v>
      </c>
      <c r="N36" s="116">
        <v>27</v>
      </c>
      <c r="O36" s="6"/>
      <c r="P36" s="138"/>
      <c r="Q36" s="21"/>
      <c r="R36" s="102"/>
      <c r="S36" s="108"/>
      <c r="T36" s="107"/>
      <c r="U36" s="31">
        <v>0</v>
      </c>
      <c r="V36" s="79">
        <f t="shared" si="28"/>
        <v>0</v>
      </c>
      <c r="W36" s="31">
        <v>0</v>
      </c>
      <c r="X36" s="73">
        <f t="shared" si="29"/>
        <v>0</v>
      </c>
      <c r="Y36" s="31">
        <v>0</v>
      </c>
      <c r="Z36" s="73">
        <f t="shared" si="30"/>
        <v>0</v>
      </c>
      <c r="AA36" s="31">
        <v>0</v>
      </c>
      <c r="AB36" s="73">
        <f t="shared" si="31"/>
        <v>0</v>
      </c>
      <c r="AC36" s="31">
        <v>0</v>
      </c>
      <c r="AD36" s="73">
        <f t="shared" si="32"/>
        <v>0</v>
      </c>
      <c r="AE36" s="31">
        <v>0</v>
      </c>
      <c r="AF36" s="73">
        <f t="shared" si="33"/>
        <v>0</v>
      </c>
      <c r="AG36" s="93">
        <f t="shared" si="34"/>
        <v>0</v>
      </c>
      <c r="AH36" s="31">
        <v>0</v>
      </c>
      <c r="AI36" s="101">
        <f t="shared" si="35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6"/>
        <v>0</v>
      </c>
      <c r="AP36" s="94">
        <f t="shared" si="37"/>
        <v>0</v>
      </c>
      <c r="AQ36" s="99">
        <f t="shared" si="38"/>
        <v>0</v>
      </c>
      <c r="AR36" s="100">
        <f t="shared" si="39"/>
        <v>0</v>
      </c>
      <c r="AS36" s="95">
        <f t="shared" si="40"/>
        <v>0</v>
      </c>
      <c r="AT36" s="40">
        <f t="shared" si="41"/>
        <v>0</v>
      </c>
      <c r="AU36" s="96">
        <f t="shared" si="42"/>
        <v>0</v>
      </c>
      <c r="AV36" s="96">
        <f t="shared" si="43"/>
        <v>0</v>
      </c>
      <c r="AW36" s="39">
        <f t="shared" si="44"/>
        <v>0</v>
      </c>
      <c r="AX36" s="39">
        <f t="shared" si="45"/>
        <v>0</v>
      </c>
      <c r="AY36" s="43">
        <f t="shared" si="46"/>
        <v>0</v>
      </c>
      <c r="AZ36" s="42">
        <f t="shared" si="47"/>
        <v>0</v>
      </c>
      <c r="BA36" s="44">
        <f t="shared" si="48"/>
        <v>0</v>
      </c>
      <c r="BB36" s="47">
        <f t="shared" si="49"/>
        <v>0</v>
      </c>
      <c r="BC36" s="49">
        <f t="shared" si="50"/>
        <v>0</v>
      </c>
      <c r="BD36" s="50">
        <f t="shared" si="51"/>
        <v>0</v>
      </c>
      <c r="BE36" s="51">
        <f t="shared" si="52"/>
        <v>0</v>
      </c>
      <c r="BF36" s="52">
        <f t="shared" si="53"/>
        <v>0</v>
      </c>
      <c r="BG36" s="53">
        <f t="shared" si="54"/>
        <v>0</v>
      </c>
      <c r="BH36" s="5"/>
    </row>
    <row r="37" spans="1:60" s="12" customFormat="1" ht="25.15" customHeight="1" x14ac:dyDescent="0.25">
      <c r="A37" s="142" t="s">
        <v>99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6"/>
      <c r="P37" s="138"/>
      <c r="Q37" s="21"/>
      <c r="R37" s="113"/>
      <c r="S37" s="114"/>
      <c r="T37" s="115"/>
      <c r="U37" s="31"/>
      <c r="V37" s="79"/>
      <c r="W37" s="31"/>
      <c r="X37" s="73"/>
      <c r="Y37" s="31"/>
      <c r="Z37" s="73"/>
      <c r="AA37" s="31"/>
      <c r="AB37" s="73"/>
      <c r="AC37" s="31"/>
      <c r="AD37" s="73"/>
      <c r="AE37" s="31"/>
      <c r="AF37" s="73"/>
      <c r="AG37" s="93"/>
      <c r="AH37" s="31"/>
      <c r="AI37" s="101"/>
      <c r="AJ37" s="109"/>
      <c r="AK37" s="110"/>
      <c r="AL37" s="111"/>
      <c r="AM37" s="112"/>
      <c r="AN37" s="92"/>
      <c r="AO37" s="37"/>
      <c r="AP37" s="94"/>
      <c r="AQ37" s="99"/>
      <c r="AR37" s="100"/>
      <c r="AS37" s="95"/>
      <c r="AT37" s="40"/>
      <c r="AU37" s="96"/>
      <c r="AV37" s="96"/>
      <c r="AW37" s="39"/>
      <c r="AX37" s="39"/>
      <c r="AY37" s="43"/>
      <c r="AZ37" s="42"/>
      <c r="BA37" s="44"/>
      <c r="BB37" s="47"/>
      <c r="BC37" s="49"/>
      <c r="BD37" s="50"/>
      <c r="BE37" s="51"/>
      <c r="BF37" s="52"/>
      <c r="BG37" s="53"/>
    </row>
    <row r="38" spans="1:60" s="12" customFormat="1" ht="28.5" customHeight="1" x14ac:dyDescent="0.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P38" s="138"/>
      <c r="Q38" s="21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74"/>
      <c r="AH38" s="17"/>
      <c r="AI38" s="17"/>
      <c r="AJ38" s="22"/>
      <c r="AK38" s="22"/>
      <c r="AL38" s="22"/>
      <c r="AM38" s="22"/>
      <c r="AN38" s="22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</row>
    <row r="39" spans="1:60" s="59" customFormat="1" ht="30" customHeight="1" x14ac:dyDescent="0.25">
      <c r="A39" s="59" t="s">
        <v>100</v>
      </c>
      <c r="M39" s="60"/>
      <c r="N39" s="60"/>
      <c r="O39" s="60"/>
      <c r="P39" s="138"/>
      <c r="Q39" s="61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75"/>
      <c r="AH39" s="19"/>
      <c r="AI39" s="19"/>
      <c r="AJ39" s="23"/>
      <c r="AK39" s="23"/>
      <c r="AL39" s="23"/>
      <c r="AM39" s="23"/>
      <c r="AN39" s="23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</row>
    <row r="40" spans="1:60" s="18" customFormat="1" ht="20.100000000000001" customHeight="1" x14ac:dyDescent="0.25"/>
    <row r="41" spans="1:60" s="11" customFormat="1" ht="10.15" customHeight="1" x14ac:dyDescent="0.25">
      <c r="A41" s="10"/>
    </row>
    <row r="42" spans="1:60" s="11" customFormat="1" ht="16.5" customHeight="1" x14ac:dyDescent="0.25">
      <c r="A42" s="1"/>
    </row>
    <row r="43" spans="1:60" s="11" customFormat="1" ht="10.15" customHeight="1" x14ac:dyDescent="0.25">
      <c r="A43" s="10"/>
    </row>
    <row r="44" spans="1:60" s="11" customFormat="1" ht="13.9" customHeight="1" x14ac:dyDescent="0.25">
      <c r="A44" s="2"/>
    </row>
    <row r="45" spans="1:60" s="11" customFormat="1" ht="10.15" customHeight="1" x14ac:dyDescent="0.25">
      <c r="A45" s="10"/>
    </row>
    <row r="46" spans="1:60" s="11" customFormat="1" ht="130.9" customHeight="1" x14ac:dyDescent="0.25">
      <c r="A46" s="4"/>
    </row>
    <row r="47" spans="1:60" s="11" customFormat="1" ht="19.899999999999999" customHeight="1" x14ac:dyDescent="0.25">
      <c r="A47" s="4"/>
    </row>
    <row r="48" spans="1:60" s="11" customFormat="1" ht="19.899999999999999" customHeight="1" x14ac:dyDescent="0.25">
      <c r="A48" s="4"/>
    </row>
    <row r="49" spans="1:1" s="11" customFormat="1" ht="19.899999999999999" customHeight="1" x14ac:dyDescent="0.25">
      <c r="A49" s="4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>
      <c r="A54" s="5"/>
    </row>
    <row r="55" spans="1:1" s="12" customFormat="1" ht="25.15" customHeight="1" x14ac:dyDescent="0.25">
      <c r="A55" s="5"/>
    </row>
    <row r="56" spans="1:1" s="12" customFormat="1" ht="25.15" customHeight="1" x14ac:dyDescent="0.25">
      <c r="A56" s="5"/>
    </row>
    <row r="57" spans="1:1" s="12" customFormat="1" ht="25.15" customHeight="1" x14ac:dyDescent="0.25">
      <c r="A57" s="5"/>
    </row>
    <row r="58" spans="1:1" s="12" customFormat="1" ht="25.15" customHeight="1" x14ac:dyDescent="0.25">
      <c r="A58" s="5"/>
    </row>
    <row r="59" spans="1:1" s="12" customFormat="1" ht="25.15" customHeight="1" x14ac:dyDescent="0.25"/>
    <row r="60" spans="1:1" s="12" customFormat="1" ht="14.45" customHeight="1" x14ac:dyDescent="0.25"/>
    <row r="61" spans="1:1" s="59" customFormat="1" ht="20.100000000000001" customHeight="1" x14ac:dyDescent="0.25"/>
    <row r="62" spans="1:1" s="18" customFormat="1" ht="20.100000000000001" customHeight="1" x14ac:dyDescent="0.25"/>
    <row r="63" spans="1:1" s="11" customFormat="1" ht="10.15" customHeight="1" x14ac:dyDescent="0.25">
      <c r="A63" s="10"/>
    </row>
    <row r="64" spans="1:1" s="11" customFormat="1" ht="16.5" customHeight="1" x14ac:dyDescent="0.25">
      <c r="A64" s="1"/>
    </row>
    <row r="65" spans="1:1" s="11" customFormat="1" ht="10.15" customHeight="1" x14ac:dyDescent="0.25">
      <c r="A65" s="10"/>
    </row>
    <row r="66" spans="1:1" s="11" customFormat="1" ht="13.9" customHeight="1" x14ac:dyDescent="0.25">
      <c r="A66" s="2"/>
    </row>
    <row r="67" spans="1:1" s="11" customFormat="1" ht="10.15" customHeight="1" x14ac:dyDescent="0.25">
      <c r="A67" s="10"/>
    </row>
    <row r="68" spans="1:1" s="11" customFormat="1" ht="130.9" customHeight="1" x14ac:dyDescent="0.25">
      <c r="A68" s="4"/>
    </row>
    <row r="69" spans="1:1" s="11" customFormat="1" ht="19.899999999999999" customHeight="1" x14ac:dyDescent="0.25">
      <c r="A69" s="4"/>
    </row>
    <row r="70" spans="1:1" s="11" customFormat="1" ht="19.899999999999999" customHeight="1" x14ac:dyDescent="0.25">
      <c r="A70" s="4"/>
    </row>
    <row r="71" spans="1:1" s="11" customFormat="1" ht="19.899999999999999" customHeight="1" x14ac:dyDescent="0.25">
      <c r="A71" s="4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>
      <c r="A76" s="5"/>
    </row>
    <row r="77" spans="1:1" s="12" customFormat="1" ht="25.15" customHeight="1" x14ac:dyDescent="0.25">
      <c r="A77" s="5"/>
    </row>
    <row r="78" spans="1:1" s="12" customFormat="1" ht="25.15" customHeight="1" x14ac:dyDescent="0.25">
      <c r="A78" s="5"/>
    </row>
    <row r="79" spans="1:1" s="12" customFormat="1" ht="25.15" customHeight="1" x14ac:dyDescent="0.25">
      <c r="A79" s="5"/>
    </row>
    <row r="80" spans="1:1" s="12" customFormat="1" ht="25.15" customHeight="1" x14ac:dyDescent="0.25">
      <c r="A80" s="5"/>
    </row>
    <row r="81" spans="1:1" s="12" customFormat="1" ht="25.15" customHeight="1" x14ac:dyDescent="0.25"/>
    <row r="82" spans="1:1" s="12" customFormat="1" ht="14.45" customHeight="1" x14ac:dyDescent="0.25"/>
    <row r="83" spans="1:1" s="59" customFormat="1" ht="20.100000000000001" customHeight="1" x14ac:dyDescent="0.25"/>
    <row r="84" spans="1:1" s="18" customFormat="1" ht="20.100000000000001" customHeight="1" x14ac:dyDescent="0.25"/>
    <row r="85" spans="1:1" s="11" customFormat="1" ht="10.15" customHeight="1" x14ac:dyDescent="0.25">
      <c r="A85" s="10"/>
    </row>
    <row r="86" spans="1:1" s="11" customFormat="1" ht="16.5" customHeight="1" x14ac:dyDescent="0.25">
      <c r="A86" s="1"/>
    </row>
    <row r="87" spans="1:1" s="11" customFormat="1" ht="10.15" customHeight="1" x14ac:dyDescent="0.25">
      <c r="A87" s="10"/>
    </row>
    <row r="88" spans="1:1" s="11" customFormat="1" ht="13.9" customHeight="1" x14ac:dyDescent="0.25">
      <c r="A88" s="2"/>
    </row>
    <row r="89" spans="1:1" s="11" customFormat="1" ht="10.15" customHeight="1" x14ac:dyDescent="0.25">
      <c r="A89" s="10"/>
    </row>
    <row r="90" spans="1:1" s="11" customFormat="1" ht="130.9" customHeight="1" x14ac:dyDescent="0.25">
      <c r="A90" s="4"/>
    </row>
    <row r="91" spans="1:1" s="11" customFormat="1" ht="19.899999999999999" customHeight="1" x14ac:dyDescent="0.25">
      <c r="A91" s="4"/>
    </row>
    <row r="92" spans="1:1" s="11" customFormat="1" ht="19.899999999999999" customHeight="1" x14ac:dyDescent="0.25">
      <c r="A92" s="4"/>
    </row>
    <row r="93" spans="1:1" s="11" customFormat="1" ht="19.899999999999999" customHeight="1" x14ac:dyDescent="0.25">
      <c r="A93" s="4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>
      <c r="A98" s="5"/>
    </row>
    <row r="99" spans="1:1" s="12" customFormat="1" ht="25.15" customHeight="1" x14ac:dyDescent="0.25">
      <c r="A99" s="5"/>
    </row>
    <row r="100" spans="1:1" s="12" customFormat="1" ht="25.15" customHeight="1" x14ac:dyDescent="0.25">
      <c r="A100" s="5"/>
    </row>
    <row r="101" spans="1:1" s="12" customFormat="1" ht="25.15" customHeight="1" x14ac:dyDescent="0.25">
      <c r="A101" s="5"/>
    </row>
    <row r="102" spans="1:1" s="12" customFormat="1" ht="25.15" customHeight="1" x14ac:dyDescent="0.25">
      <c r="A102" s="5"/>
    </row>
    <row r="103" spans="1:1" s="12" customFormat="1" ht="25.15" customHeight="1" x14ac:dyDescent="0.25"/>
    <row r="104" spans="1:1" s="12" customFormat="1" ht="14.45" customHeight="1" x14ac:dyDescent="0.25"/>
    <row r="105" spans="1:1" s="59" customFormat="1" ht="20.100000000000001" customHeight="1" x14ac:dyDescent="0.25"/>
    <row r="106" spans="1:1" s="18" customFormat="1" ht="20.100000000000001" customHeight="1" x14ac:dyDescent="0.25"/>
    <row r="107" spans="1:1" s="11" customFormat="1" ht="10.15" customHeight="1" x14ac:dyDescent="0.25">
      <c r="A107" s="10"/>
    </row>
    <row r="108" spans="1:1" s="11" customFormat="1" ht="16.5" customHeight="1" x14ac:dyDescent="0.25">
      <c r="A108" s="1"/>
    </row>
    <row r="109" spans="1:1" s="11" customFormat="1" ht="10.15" customHeight="1" x14ac:dyDescent="0.25">
      <c r="A109" s="10"/>
    </row>
    <row r="110" spans="1:1" s="11" customFormat="1" ht="13.9" customHeight="1" x14ac:dyDescent="0.25">
      <c r="A110" s="2"/>
    </row>
    <row r="111" spans="1:1" s="11" customFormat="1" ht="10.15" customHeight="1" x14ac:dyDescent="0.25">
      <c r="A111" s="10"/>
    </row>
    <row r="112" spans="1:1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</sheetData>
  <sortState ref="A18:M21">
    <sortCondition descending="1" ref="M18:M21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39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7:N38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2025-01-07T13:09:49Z</cp:lastPrinted>
  <dcterms:created xsi:type="dcterms:W3CDTF">2017-08-11T13:47:46Z</dcterms:created>
  <dcterms:modified xsi:type="dcterms:W3CDTF">2025-01-07T13:10:05Z</dcterms:modified>
</cp:coreProperties>
</file>